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c01\FolderRedir$\fbuschi\Desktop\"/>
    </mc:Choice>
  </mc:AlternateContent>
  <bookViews>
    <workbookView xWindow="825" yWindow="735" windowWidth="22605" windowHeight="11385" tabRatio="961" firstSheet="2" activeTab="2"/>
  </bookViews>
  <sheets>
    <sheet name="Dati Generali" sheetId="90" r:id="rId1"/>
    <sheet name="controllo LIPE" sheetId="93" r:id="rId2"/>
    <sheet name="RIEPILOGO" sheetId="57" r:id="rId3"/>
    <sheet name="Liquidazione annuale" sheetId="40" r:id="rId4"/>
    <sheet name="GENNAIO" sheetId="74" r:id="rId5"/>
    <sheet name="FEBBRAIO" sheetId="75" r:id="rId6"/>
    <sheet name="MARZO" sheetId="76" r:id="rId7"/>
    <sheet name="APRILE" sheetId="77" r:id="rId8"/>
    <sheet name="MAGGIO" sheetId="78" r:id="rId9"/>
    <sheet name="GIUGNO" sheetId="79" r:id="rId10"/>
    <sheet name="LUGLIO" sheetId="80" r:id="rId11"/>
    <sheet name="AGOSTO" sheetId="81" r:id="rId12"/>
    <sheet name="SETTEMBRE" sheetId="82" r:id="rId13"/>
    <sheet name="OTTOBRE" sheetId="83" r:id="rId14"/>
    <sheet name="NOVEMBRE" sheetId="84" r:id="rId15"/>
    <sheet name="DICEMBRE" sheetId="85" r:id="rId16"/>
    <sheet name="VQ" sheetId="92" r:id="rId17"/>
    <sheet name="VC" sheetId="19" r:id="rId18"/>
    <sheet name="Intrastat" sheetId="20" r:id="rId19"/>
    <sheet name="1 Trimestre" sheetId="86" r:id="rId20"/>
    <sheet name="2 Trimestre" sheetId="87" r:id="rId21"/>
    <sheet name="3 Trimestre" sheetId="88" r:id="rId22"/>
    <sheet name="4 Trimestre" sheetId="89" r:id="rId23"/>
  </sheets>
  <definedNames>
    <definedName name="_xlnm.Print_Area" localSheetId="19">'1 Trimestre'!$A$1:$O$111</definedName>
    <definedName name="_xlnm.Print_Area" localSheetId="20">'2 Trimestre'!$A$1:$O$108</definedName>
    <definedName name="_xlnm.Print_Area" localSheetId="21">'3 Trimestre'!$A$1:$O$111</definedName>
    <definedName name="_xlnm.Print_Area" localSheetId="22">'4 Trimestre'!$A$1:$O$108</definedName>
    <definedName name="_xlnm.Print_Area" localSheetId="11">AGOSTO!$A$1:$O$111</definedName>
    <definedName name="_xlnm.Print_Area" localSheetId="7">APRILE!$A$1:$O$110</definedName>
    <definedName name="_xlnm.Print_Area" localSheetId="0">'Dati Generali'!$A$1:$P$40</definedName>
    <definedName name="_xlnm.Print_Area" localSheetId="15">DICEMBRE!$A$1:$O$109</definedName>
    <definedName name="_xlnm.Print_Area" localSheetId="5">FEBBRAIO!$A$1:$O$113</definedName>
    <definedName name="_xlnm.Print_Area" localSheetId="4">GENNAIO!$A$1:$O$114</definedName>
    <definedName name="_xlnm.Print_Area" localSheetId="9">GIUGNO!$A$1:$O$112</definedName>
    <definedName name="_xlnm.Print_Area" localSheetId="3">'Liquidazione annuale'!$A$1:$O$103</definedName>
    <definedName name="_xlnm.Print_Area" localSheetId="10">LUGLIO!$A$1:$O$111</definedName>
    <definedName name="_xlnm.Print_Area" localSheetId="8">MAGGIO!$A$1:$O$114</definedName>
    <definedName name="_xlnm.Print_Area" localSheetId="6">MARZO!$A$1:$O$114</definedName>
    <definedName name="_xlnm.Print_Area" localSheetId="14">NOVEMBRE!$A$1:$O$113</definedName>
    <definedName name="_xlnm.Print_Area" localSheetId="13">OTTOBRE!$A$1:$O$112</definedName>
    <definedName name="_xlnm.Print_Area" localSheetId="2">RIEPILOGO!$A$1:$O$122</definedName>
    <definedName name="_xlnm.Print_Area" localSheetId="12">SETTEMBRE!$A$1:$O$109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7" i="57" l="1"/>
  <c r="H97" i="40" l="1"/>
  <c r="G100" i="40"/>
  <c r="H61" i="40"/>
  <c r="B28" i="93"/>
  <c r="C2" i="93"/>
  <c r="F101" i="57" l="1"/>
  <c r="O43" i="57" l="1"/>
  <c r="G96" i="57" l="1"/>
  <c r="G101" i="57" l="1"/>
  <c r="H101" i="57" s="1"/>
  <c r="K14" i="92" l="1"/>
  <c r="K13" i="92"/>
  <c r="K6" i="92"/>
  <c r="K5" i="92"/>
  <c r="A5" i="92"/>
  <c r="A14" i="92"/>
  <c r="A13" i="92"/>
  <c r="E9" i="92"/>
  <c r="A6" i="92"/>
  <c r="E17" i="92"/>
  <c r="J17" i="92"/>
  <c r="J9" i="92"/>
  <c r="C12" i="57" l="1"/>
  <c r="E12" i="57" s="1"/>
  <c r="K12" i="57"/>
  <c r="M12" i="57" s="1"/>
  <c r="M12" i="89"/>
  <c r="E12" i="89"/>
  <c r="M12" i="88"/>
  <c r="E12" i="88"/>
  <c r="M12" i="87"/>
  <c r="E12" i="87"/>
  <c r="M12" i="86"/>
  <c r="E12" i="86"/>
  <c r="M12" i="85"/>
  <c r="E12" i="85"/>
  <c r="M12" i="84"/>
  <c r="E12" i="84"/>
  <c r="M12" i="83"/>
  <c r="E12" i="83"/>
  <c r="M12" i="82"/>
  <c r="E12" i="82"/>
  <c r="M12" i="81"/>
  <c r="E12" i="81"/>
  <c r="M12" i="80"/>
  <c r="E12" i="80"/>
  <c r="M12" i="79"/>
  <c r="E12" i="79"/>
  <c r="M12" i="78"/>
  <c r="E12" i="78"/>
  <c r="M12" i="77"/>
  <c r="E12" i="77"/>
  <c r="M12" i="76"/>
  <c r="E12" i="76"/>
  <c r="E12" i="74"/>
  <c r="M12" i="74"/>
  <c r="M12" i="75"/>
  <c r="E12" i="75"/>
  <c r="M12" i="40"/>
  <c r="E12" i="40"/>
  <c r="N78" i="78" l="1"/>
  <c r="A2" i="57" l="1"/>
  <c r="A2" i="40"/>
  <c r="A2" i="89"/>
  <c r="A2" i="88"/>
  <c r="A2" i="87"/>
  <c r="A2" i="86"/>
  <c r="A2" i="20"/>
  <c r="A2" i="19"/>
  <c r="A2" i="85"/>
  <c r="A2" i="84"/>
  <c r="A2" i="83"/>
  <c r="A2" i="82"/>
  <c r="A2" i="81"/>
  <c r="A2" i="80"/>
  <c r="A2" i="79"/>
  <c r="A2" i="78"/>
  <c r="A2" i="77"/>
  <c r="A2" i="76"/>
  <c r="A2" i="75"/>
  <c r="A2" i="74"/>
  <c r="N34" i="90" l="1"/>
  <c r="N33" i="90"/>
  <c r="N32" i="90"/>
  <c r="N31" i="90"/>
  <c r="M34" i="90"/>
  <c r="M33" i="90"/>
  <c r="M32" i="90"/>
  <c r="M31" i="90"/>
  <c r="G108" i="57"/>
  <c r="H97" i="89"/>
  <c r="H97" i="88"/>
  <c r="H97" i="87"/>
  <c r="N35" i="90" l="1"/>
  <c r="M35" i="90"/>
  <c r="O31" i="90"/>
  <c r="O33" i="90"/>
  <c r="O34" i="90"/>
  <c r="O32" i="90"/>
  <c r="H97" i="86"/>
  <c r="O35" i="90" l="1"/>
  <c r="E14" i="86"/>
  <c r="N16" i="90" l="1"/>
  <c r="N17" i="90"/>
  <c r="N18" i="90"/>
  <c r="N19" i="90"/>
  <c r="N20" i="90"/>
  <c r="N21" i="90"/>
  <c r="N22" i="90"/>
  <c r="N23" i="90"/>
  <c r="N24" i="90"/>
  <c r="N25" i="90"/>
  <c r="N26" i="90"/>
  <c r="N27" i="90"/>
  <c r="M16" i="90"/>
  <c r="N28" i="90" l="1"/>
  <c r="O16" i="90"/>
  <c r="O41" i="57"/>
  <c r="O40" i="57"/>
  <c r="P21" i="89"/>
  <c r="G26" i="89"/>
  <c r="G26" i="88"/>
  <c r="P21" i="88"/>
  <c r="G26" i="87"/>
  <c r="G26" i="86"/>
  <c r="G26" i="85"/>
  <c r="P21" i="85"/>
  <c r="P21" i="84"/>
  <c r="G26" i="84"/>
  <c r="P21" i="83"/>
  <c r="G26" i="83"/>
  <c r="P21" i="82"/>
  <c r="G26" i="82"/>
  <c r="P21" i="81"/>
  <c r="G26" i="81"/>
  <c r="G26" i="80"/>
  <c r="P21" i="80"/>
  <c r="G26" i="79"/>
  <c r="P21" i="79"/>
  <c r="G26" i="77"/>
  <c r="G26" i="76"/>
  <c r="G26" i="40"/>
  <c r="G26" i="75"/>
  <c r="G26" i="74"/>
  <c r="G26" i="78"/>
  <c r="P21" i="76"/>
  <c r="P21" i="77"/>
  <c r="P21" i="78"/>
  <c r="M27" i="90"/>
  <c r="O27" i="90" s="1"/>
  <c r="M26" i="90"/>
  <c r="O26" i="90" s="1"/>
  <c r="M25" i="90"/>
  <c r="O25" i="90" s="1"/>
  <c r="M24" i="90"/>
  <c r="O24" i="90" s="1"/>
  <c r="M23" i="90"/>
  <c r="O23" i="90" s="1"/>
  <c r="M22" i="90"/>
  <c r="O22" i="90" s="1"/>
  <c r="M21" i="90"/>
  <c r="O21" i="90" s="1"/>
  <c r="M20" i="90"/>
  <c r="O20" i="90" s="1"/>
  <c r="M19" i="90"/>
  <c r="O19" i="90" s="1"/>
  <c r="M18" i="90"/>
  <c r="O18" i="90" s="1"/>
  <c r="M17" i="90"/>
  <c r="O17" i="90" s="1"/>
  <c r="H59" i="40"/>
  <c r="O28" i="90" l="1"/>
  <c r="M28" i="90"/>
  <c r="H9" i="20"/>
  <c r="C9" i="20"/>
  <c r="B20" i="20"/>
  <c r="B19" i="20"/>
  <c r="B18" i="20"/>
  <c r="B17" i="20"/>
  <c r="B16" i="20"/>
  <c r="B15" i="20"/>
  <c r="B14" i="20"/>
  <c r="B13" i="20"/>
  <c r="B12" i="20"/>
  <c r="B11" i="20"/>
  <c r="B10" i="20"/>
  <c r="B9" i="20"/>
  <c r="G78" i="89"/>
  <c r="G78" i="88"/>
  <c r="G78" i="87"/>
  <c r="G78" i="86"/>
  <c r="G78" i="85"/>
  <c r="G78" i="84"/>
  <c r="G78" i="83"/>
  <c r="G78" i="82"/>
  <c r="G78" i="81"/>
  <c r="G78" i="80"/>
  <c r="G78" i="79"/>
  <c r="G78" i="78"/>
  <c r="G78" i="77"/>
  <c r="G78" i="76"/>
  <c r="G78" i="75"/>
  <c r="G78" i="74"/>
  <c r="G78" i="40"/>
  <c r="N80" i="89"/>
  <c r="N80" i="88"/>
  <c r="N80" i="87"/>
  <c r="N80" i="86"/>
  <c r="N80" i="85"/>
  <c r="N80" i="84"/>
  <c r="N80" i="83"/>
  <c r="N80" i="82"/>
  <c r="N80" i="81"/>
  <c r="N80" i="80"/>
  <c r="N80" i="79"/>
  <c r="N80" i="78"/>
  <c r="N80" i="77"/>
  <c r="N80" i="76"/>
  <c r="N80" i="75"/>
  <c r="N80" i="74"/>
  <c r="N80" i="40"/>
  <c r="J52" i="57"/>
  <c r="J51" i="57"/>
  <c r="J50" i="57"/>
  <c r="P62" i="40"/>
  <c r="P62" i="74"/>
  <c r="P62" i="75"/>
  <c r="P62" i="76"/>
  <c r="P62" i="77"/>
  <c r="P62" i="78"/>
  <c r="P62" i="79"/>
  <c r="P62" i="80"/>
  <c r="P62" i="81"/>
  <c r="P62" i="82"/>
  <c r="P62" i="83"/>
  <c r="P62" i="84"/>
  <c r="P62" i="85"/>
  <c r="P62" i="86"/>
  <c r="P62" i="87"/>
  <c r="P62" i="88"/>
  <c r="P62" i="89"/>
  <c r="P48" i="89"/>
  <c r="K20" i="19"/>
  <c r="K19" i="19"/>
  <c r="K18" i="19"/>
  <c r="K17" i="19"/>
  <c r="K16" i="19"/>
  <c r="K15" i="19"/>
  <c r="K14" i="19"/>
  <c r="K13" i="19"/>
  <c r="K12" i="19"/>
  <c r="K11" i="19"/>
  <c r="K10" i="19"/>
  <c r="K9" i="19"/>
  <c r="E20" i="19" l="1"/>
  <c r="E19" i="19"/>
  <c r="E18" i="19"/>
  <c r="E17" i="19"/>
  <c r="E16" i="19"/>
  <c r="E15" i="19"/>
  <c r="E14" i="19"/>
  <c r="E13" i="19"/>
  <c r="E12" i="19"/>
  <c r="E11" i="19"/>
  <c r="E10" i="19"/>
  <c r="E9" i="19"/>
  <c r="D20" i="19"/>
  <c r="D19" i="19"/>
  <c r="D18" i="19"/>
  <c r="D17" i="19"/>
  <c r="D16" i="19"/>
  <c r="D15" i="19"/>
  <c r="D14" i="19"/>
  <c r="D13" i="19"/>
  <c r="D12" i="19"/>
  <c r="D11" i="19"/>
  <c r="D10" i="19"/>
  <c r="D9" i="19"/>
  <c r="C20" i="19"/>
  <c r="C19" i="19"/>
  <c r="C18" i="19"/>
  <c r="C17" i="19"/>
  <c r="C16" i="19"/>
  <c r="C15" i="19"/>
  <c r="C14" i="19"/>
  <c r="C13" i="19"/>
  <c r="C12" i="19"/>
  <c r="C11" i="19"/>
  <c r="C10" i="19"/>
  <c r="C9" i="19"/>
  <c r="B20" i="19"/>
  <c r="B19" i="19"/>
  <c r="B18" i="19"/>
  <c r="B17" i="19"/>
  <c r="B16" i="19"/>
  <c r="B15" i="19"/>
  <c r="B14" i="19"/>
  <c r="B13" i="19"/>
  <c r="B12" i="19"/>
  <c r="B11" i="19"/>
  <c r="B10" i="19"/>
  <c r="B9" i="19"/>
  <c r="I20" i="20"/>
  <c r="I19" i="20"/>
  <c r="I18" i="20"/>
  <c r="I17" i="20"/>
  <c r="I16" i="20"/>
  <c r="I15" i="20"/>
  <c r="I14" i="20"/>
  <c r="I13" i="20"/>
  <c r="I12" i="20"/>
  <c r="I11" i="20"/>
  <c r="I10" i="20"/>
  <c r="I9" i="20"/>
  <c r="H20" i="20"/>
  <c r="H19" i="20"/>
  <c r="H18" i="20"/>
  <c r="H17" i="20"/>
  <c r="H16" i="20"/>
  <c r="H15" i="20"/>
  <c r="H14" i="20"/>
  <c r="H13" i="20"/>
  <c r="H12" i="20"/>
  <c r="H11" i="20"/>
  <c r="H10" i="20"/>
  <c r="C20" i="20"/>
  <c r="C19" i="20"/>
  <c r="C18" i="20"/>
  <c r="C17" i="20"/>
  <c r="C16" i="20"/>
  <c r="C15" i="20"/>
  <c r="C14" i="20"/>
  <c r="C13" i="20"/>
  <c r="C12" i="20"/>
  <c r="C11" i="20"/>
  <c r="C10" i="20"/>
  <c r="H37" i="89"/>
  <c r="H37" i="88"/>
  <c r="H37" i="87"/>
  <c r="H37" i="86"/>
  <c r="H37" i="85"/>
  <c r="H37" i="84"/>
  <c r="H37" i="83"/>
  <c r="H37" i="82"/>
  <c r="H37" i="81"/>
  <c r="H37" i="80"/>
  <c r="H37" i="79"/>
  <c r="H37" i="78"/>
  <c r="H37" i="77"/>
  <c r="H37" i="76"/>
  <c r="H37" i="75"/>
  <c r="H37" i="74"/>
  <c r="H37" i="40"/>
  <c r="G104" i="57"/>
  <c r="G95" i="57"/>
  <c r="G94" i="57"/>
  <c r="G93" i="57"/>
  <c r="G92" i="57"/>
  <c r="O66" i="57"/>
  <c r="O67" i="57"/>
  <c r="O65" i="57"/>
  <c r="O62" i="57"/>
  <c r="P62" i="57" s="1"/>
  <c r="N58" i="57"/>
  <c r="O58" i="57" s="1"/>
  <c r="N59" i="57"/>
  <c r="O59" i="57" s="1"/>
  <c r="N60" i="57"/>
  <c r="O60" i="57" s="1"/>
  <c r="N57" i="57"/>
  <c r="O57" i="57" s="1"/>
  <c r="P57" i="57" s="1"/>
  <c r="O49" i="57"/>
  <c r="O50" i="57"/>
  <c r="O51" i="57"/>
  <c r="O52" i="57"/>
  <c r="O48" i="57"/>
  <c r="O33" i="57"/>
  <c r="O32" i="57"/>
  <c r="O38" i="57"/>
  <c r="O36" i="57"/>
  <c r="O30" i="57"/>
  <c r="O24" i="57"/>
  <c r="O25" i="57"/>
  <c r="O26" i="57"/>
  <c r="O27" i="57"/>
  <c r="O23" i="57"/>
  <c r="O21" i="57"/>
  <c r="P21" i="57" s="1"/>
  <c r="M16" i="57"/>
  <c r="K13" i="57"/>
  <c r="M13" i="57" s="1"/>
  <c r="K14" i="57"/>
  <c r="M14" i="57" s="1"/>
  <c r="K11" i="57"/>
  <c r="M11" i="57" s="1"/>
  <c r="G65" i="57"/>
  <c r="N72" i="57" s="1"/>
  <c r="O72" i="57" s="1"/>
  <c r="G66" i="57"/>
  <c r="N73" i="57" s="1"/>
  <c r="O73" i="57" s="1"/>
  <c r="G67" i="57"/>
  <c r="N74" i="57" s="1"/>
  <c r="O74" i="57" s="1"/>
  <c r="G68" i="57"/>
  <c r="N75" i="57" s="1"/>
  <c r="O75" i="57" s="1"/>
  <c r="G69" i="57"/>
  <c r="N76" i="57" s="1"/>
  <c r="O76" i="57" s="1"/>
  <c r="G70" i="57"/>
  <c r="N77" i="57" s="1"/>
  <c r="O77" i="57" s="1"/>
  <c r="G71" i="57"/>
  <c r="N78" i="57" s="1"/>
  <c r="O78" i="57" s="1"/>
  <c r="G72" i="57"/>
  <c r="G73" i="57"/>
  <c r="N80" i="57" s="1"/>
  <c r="O80" i="57" s="1"/>
  <c r="G74" i="57"/>
  <c r="G75" i="57"/>
  <c r="G76" i="57"/>
  <c r="G77" i="57"/>
  <c r="G64" i="57"/>
  <c r="G59" i="57"/>
  <c r="G57" i="57"/>
  <c r="G55" i="57"/>
  <c r="G52" i="57"/>
  <c r="G51" i="57"/>
  <c r="G35" i="57"/>
  <c r="G48" i="57"/>
  <c r="G47" i="57"/>
  <c r="G46" i="57"/>
  <c r="G45" i="57"/>
  <c r="G44" i="57"/>
  <c r="G43" i="57"/>
  <c r="G42" i="57"/>
  <c r="G41" i="57"/>
  <c r="G38" i="57"/>
  <c r="G37" i="57"/>
  <c r="H37" i="57" s="1"/>
  <c r="G32" i="57"/>
  <c r="G31" i="57"/>
  <c r="G30" i="57"/>
  <c r="G28" i="57"/>
  <c r="G24" i="57"/>
  <c r="G23" i="57"/>
  <c r="G22" i="57"/>
  <c r="H22" i="57" s="1"/>
  <c r="G21" i="57"/>
  <c r="G25" i="57"/>
  <c r="E16" i="57"/>
  <c r="C14" i="57"/>
  <c r="E14" i="57" s="1"/>
  <c r="C13" i="57"/>
  <c r="C11" i="57"/>
  <c r="E11" i="57" s="1"/>
  <c r="N79" i="57"/>
  <c r="O79" i="57" s="1"/>
  <c r="O80" i="89"/>
  <c r="N79" i="89"/>
  <c r="O79" i="89" s="1"/>
  <c r="N78" i="89"/>
  <c r="O78" i="89" s="1"/>
  <c r="N77" i="89"/>
  <c r="O77" i="89" s="1"/>
  <c r="N76" i="89"/>
  <c r="O76" i="89" s="1"/>
  <c r="N75" i="89"/>
  <c r="O75" i="89" s="1"/>
  <c r="N74" i="89"/>
  <c r="O74" i="89" s="1"/>
  <c r="N73" i="89"/>
  <c r="O73" i="89" s="1"/>
  <c r="N72" i="89"/>
  <c r="O72" i="89" s="1"/>
  <c r="N71" i="89"/>
  <c r="O71" i="89" s="1"/>
  <c r="O60" i="89"/>
  <c r="O59" i="89"/>
  <c r="O58" i="89"/>
  <c r="O57" i="89"/>
  <c r="G53" i="89"/>
  <c r="G49" i="89"/>
  <c r="G39" i="89"/>
  <c r="O34" i="89"/>
  <c r="G33" i="89"/>
  <c r="O28" i="89"/>
  <c r="H22" i="89"/>
  <c r="K15" i="89"/>
  <c r="C15" i="89"/>
  <c r="M14" i="89"/>
  <c r="E14" i="89"/>
  <c r="M13" i="89"/>
  <c r="E13" i="89"/>
  <c r="M11" i="89"/>
  <c r="E11" i="89"/>
  <c r="O80" i="88"/>
  <c r="N79" i="88"/>
  <c r="O79" i="88" s="1"/>
  <c r="N78" i="88"/>
  <c r="O78" i="88" s="1"/>
  <c r="N77" i="88"/>
  <c r="O77" i="88" s="1"/>
  <c r="N76" i="88"/>
  <c r="O76" i="88" s="1"/>
  <c r="N75" i="88"/>
  <c r="O75" i="88" s="1"/>
  <c r="N74" i="88"/>
  <c r="O74" i="88" s="1"/>
  <c r="N73" i="88"/>
  <c r="O73" i="88" s="1"/>
  <c r="N72" i="88"/>
  <c r="O72" i="88" s="1"/>
  <c r="N71" i="88"/>
  <c r="O71" i="88" s="1"/>
  <c r="O60" i="88"/>
  <c r="O59" i="88"/>
  <c r="O58" i="88"/>
  <c r="O57" i="88"/>
  <c r="P57" i="88" s="1"/>
  <c r="G53" i="88"/>
  <c r="G49" i="88"/>
  <c r="G39" i="88"/>
  <c r="O34" i="88"/>
  <c r="G33" i="88"/>
  <c r="O28" i="88"/>
  <c r="H22" i="88"/>
  <c r="K15" i="88"/>
  <c r="C15" i="88"/>
  <c r="M14" i="88"/>
  <c r="E14" i="88"/>
  <c r="M13" i="88"/>
  <c r="E13" i="88"/>
  <c r="M11" i="88"/>
  <c r="E11" i="88"/>
  <c r="O80" i="87"/>
  <c r="N79" i="87"/>
  <c r="O79" i="87" s="1"/>
  <c r="N78" i="87"/>
  <c r="O78" i="87" s="1"/>
  <c r="N77" i="87"/>
  <c r="O77" i="87" s="1"/>
  <c r="N76" i="87"/>
  <c r="O76" i="87" s="1"/>
  <c r="N75" i="87"/>
  <c r="O75" i="87" s="1"/>
  <c r="N74" i="87"/>
  <c r="O74" i="87" s="1"/>
  <c r="N73" i="87"/>
  <c r="O73" i="87" s="1"/>
  <c r="N72" i="87"/>
  <c r="O72" i="87" s="1"/>
  <c r="N71" i="87"/>
  <c r="O71" i="87" s="1"/>
  <c r="O60" i="87"/>
  <c r="O59" i="87"/>
  <c r="O58" i="87"/>
  <c r="O57" i="87"/>
  <c r="P57" i="87" s="1"/>
  <c r="G53" i="87"/>
  <c r="G49" i="87"/>
  <c r="G39" i="87"/>
  <c r="O34" i="87"/>
  <c r="G33" i="87"/>
  <c r="O28" i="87"/>
  <c r="H22" i="87"/>
  <c r="P21" i="87"/>
  <c r="K15" i="87"/>
  <c r="C15" i="87"/>
  <c r="M14" i="87"/>
  <c r="E14" i="87"/>
  <c r="M13" i="87"/>
  <c r="E13" i="87"/>
  <c r="M11" i="87"/>
  <c r="E11" i="87"/>
  <c r="O80" i="86"/>
  <c r="N79" i="86"/>
  <c r="O79" i="86" s="1"/>
  <c r="N78" i="86"/>
  <c r="O78" i="86" s="1"/>
  <c r="N77" i="86"/>
  <c r="O77" i="86" s="1"/>
  <c r="N76" i="86"/>
  <c r="O76" i="86" s="1"/>
  <c r="N75" i="86"/>
  <c r="O75" i="86" s="1"/>
  <c r="N74" i="86"/>
  <c r="O74" i="86" s="1"/>
  <c r="N73" i="86"/>
  <c r="O73" i="86" s="1"/>
  <c r="N72" i="86"/>
  <c r="O72" i="86" s="1"/>
  <c r="N71" i="86"/>
  <c r="O71" i="86" s="1"/>
  <c r="O60" i="86"/>
  <c r="O59" i="86"/>
  <c r="O58" i="86"/>
  <c r="O57" i="86"/>
  <c r="P57" i="86" s="1"/>
  <c r="G53" i="86"/>
  <c r="G49" i="86"/>
  <c r="G39" i="86"/>
  <c r="O34" i="86"/>
  <c r="G33" i="86"/>
  <c r="O28" i="86"/>
  <c r="H22" i="86"/>
  <c r="P21" i="86"/>
  <c r="K15" i="86"/>
  <c r="C15" i="86"/>
  <c r="M14" i="86"/>
  <c r="M13" i="86"/>
  <c r="E13" i="86"/>
  <c r="M11" i="86"/>
  <c r="E11" i="86"/>
  <c r="O80" i="85"/>
  <c r="N79" i="85"/>
  <c r="O79" i="85" s="1"/>
  <c r="N78" i="85"/>
  <c r="O78" i="85" s="1"/>
  <c r="N77" i="85"/>
  <c r="O77" i="85" s="1"/>
  <c r="N76" i="85"/>
  <c r="O76" i="85" s="1"/>
  <c r="N75" i="85"/>
  <c r="O75" i="85" s="1"/>
  <c r="N74" i="85"/>
  <c r="O74" i="85" s="1"/>
  <c r="N73" i="85"/>
  <c r="O73" i="85" s="1"/>
  <c r="N72" i="85"/>
  <c r="O72" i="85" s="1"/>
  <c r="N71" i="85"/>
  <c r="O71" i="85" s="1"/>
  <c r="O60" i="85"/>
  <c r="O59" i="85"/>
  <c r="O58" i="85"/>
  <c r="O57" i="85"/>
  <c r="P57" i="85" s="1"/>
  <c r="G53" i="85"/>
  <c r="G49" i="85"/>
  <c r="G39" i="85"/>
  <c r="O34" i="85"/>
  <c r="G33" i="85"/>
  <c r="O28" i="85"/>
  <c r="H22" i="85"/>
  <c r="K15" i="85"/>
  <c r="C15" i="85"/>
  <c r="M14" i="85"/>
  <c r="E14" i="85"/>
  <c r="M13" i="85"/>
  <c r="E13" i="85"/>
  <c r="M11" i="85"/>
  <c r="E11" i="85"/>
  <c r="O80" i="84"/>
  <c r="N79" i="84"/>
  <c r="O79" i="84" s="1"/>
  <c r="N78" i="84"/>
  <c r="O78" i="84" s="1"/>
  <c r="N77" i="84"/>
  <c r="O77" i="84" s="1"/>
  <c r="N76" i="84"/>
  <c r="O76" i="84" s="1"/>
  <c r="N75" i="84"/>
  <c r="O75" i="84" s="1"/>
  <c r="N74" i="84"/>
  <c r="O74" i="84" s="1"/>
  <c r="N73" i="84"/>
  <c r="O73" i="84" s="1"/>
  <c r="N72" i="84"/>
  <c r="O72" i="84" s="1"/>
  <c r="N71" i="84"/>
  <c r="O71" i="84" s="1"/>
  <c r="O60" i="84"/>
  <c r="O59" i="84"/>
  <c r="O58" i="84"/>
  <c r="O57" i="84"/>
  <c r="P57" i="84" s="1"/>
  <c r="G53" i="84"/>
  <c r="G49" i="84"/>
  <c r="G39" i="84"/>
  <c r="O34" i="84"/>
  <c r="G33" i="84"/>
  <c r="O28" i="84"/>
  <c r="H22" i="84"/>
  <c r="K15" i="84"/>
  <c r="C15" i="84"/>
  <c r="M14" i="84"/>
  <c r="E14" i="84"/>
  <c r="M13" i="84"/>
  <c r="E13" i="84"/>
  <c r="M11" i="84"/>
  <c r="E11" i="84"/>
  <c r="O80" i="83"/>
  <c r="N79" i="83"/>
  <c r="O79" i="83" s="1"/>
  <c r="N78" i="83"/>
  <c r="O78" i="83" s="1"/>
  <c r="N77" i="83"/>
  <c r="O77" i="83" s="1"/>
  <c r="N76" i="83"/>
  <c r="O76" i="83" s="1"/>
  <c r="N75" i="83"/>
  <c r="O75" i="83" s="1"/>
  <c r="N74" i="83"/>
  <c r="O74" i="83" s="1"/>
  <c r="N73" i="83"/>
  <c r="O73" i="83" s="1"/>
  <c r="N72" i="83"/>
  <c r="O72" i="83" s="1"/>
  <c r="N71" i="83"/>
  <c r="O71" i="83" s="1"/>
  <c r="O60" i="83"/>
  <c r="O59" i="83"/>
  <c r="O58" i="83"/>
  <c r="O57" i="83"/>
  <c r="P57" i="83" s="1"/>
  <c r="G53" i="83"/>
  <c r="G49" i="83"/>
  <c r="G39" i="83"/>
  <c r="O34" i="83"/>
  <c r="G33" i="83"/>
  <c r="O28" i="83"/>
  <c r="H22" i="83"/>
  <c r="K15" i="83"/>
  <c r="C15" i="83"/>
  <c r="M14" i="83"/>
  <c r="E14" i="83"/>
  <c r="M13" i="83"/>
  <c r="E13" i="83"/>
  <c r="M11" i="83"/>
  <c r="E11" i="83"/>
  <c r="O80" i="82"/>
  <c r="N79" i="82"/>
  <c r="O79" i="82" s="1"/>
  <c r="N78" i="82"/>
  <c r="O78" i="82" s="1"/>
  <c r="N77" i="82"/>
  <c r="O77" i="82" s="1"/>
  <c r="N76" i="82"/>
  <c r="O76" i="82" s="1"/>
  <c r="N75" i="82"/>
  <c r="O75" i="82" s="1"/>
  <c r="N74" i="82"/>
  <c r="O74" i="82" s="1"/>
  <c r="N73" i="82"/>
  <c r="O73" i="82" s="1"/>
  <c r="N72" i="82"/>
  <c r="O72" i="82" s="1"/>
  <c r="N71" i="82"/>
  <c r="O71" i="82" s="1"/>
  <c r="O60" i="82"/>
  <c r="O59" i="82"/>
  <c r="O58" i="82"/>
  <c r="O57" i="82"/>
  <c r="P57" i="82" s="1"/>
  <c r="G53" i="82"/>
  <c r="G49" i="82"/>
  <c r="G39" i="82"/>
  <c r="O34" i="82"/>
  <c r="G33" i="82"/>
  <c r="O28" i="82"/>
  <c r="H22" i="82"/>
  <c r="K15" i="82"/>
  <c r="C15" i="82"/>
  <c r="M14" i="82"/>
  <c r="E14" i="82"/>
  <c r="M13" i="82"/>
  <c r="E13" i="82"/>
  <c r="M11" i="82"/>
  <c r="E11" i="82"/>
  <c r="O80" i="81"/>
  <c r="N79" i="81"/>
  <c r="O79" i="81" s="1"/>
  <c r="N78" i="81"/>
  <c r="O78" i="81" s="1"/>
  <c r="N77" i="81"/>
  <c r="O77" i="81" s="1"/>
  <c r="N76" i="81"/>
  <c r="O76" i="81" s="1"/>
  <c r="N75" i="81"/>
  <c r="O75" i="81" s="1"/>
  <c r="N74" i="81"/>
  <c r="O74" i="81" s="1"/>
  <c r="N73" i="81"/>
  <c r="O73" i="81" s="1"/>
  <c r="N72" i="81"/>
  <c r="O72" i="81" s="1"/>
  <c r="N71" i="81"/>
  <c r="O71" i="81" s="1"/>
  <c r="O60" i="81"/>
  <c r="O59" i="81"/>
  <c r="O58" i="81"/>
  <c r="O57" i="81"/>
  <c r="P57" i="81" s="1"/>
  <c r="G53" i="81"/>
  <c r="G49" i="81"/>
  <c r="G39" i="81"/>
  <c r="O34" i="81"/>
  <c r="G33" i="81"/>
  <c r="O28" i="81"/>
  <c r="H22" i="81"/>
  <c r="K15" i="81"/>
  <c r="C15" i="81"/>
  <c r="M14" i="81"/>
  <c r="E14" i="81"/>
  <c r="M13" i="81"/>
  <c r="E13" i="81"/>
  <c r="M11" i="81"/>
  <c r="E11" i="81"/>
  <c r="O80" i="80"/>
  <c r="N79" i="80"/>
  <c r="O79" i="80" s="1"/>
  <c r="N78" i="80"/>
  <c r="O78" i="80" s="1"/>
  <c r="N77" i="80"/>
  <c r="O77" i="80" s="1"/>
  <c r="N76" i="80"/>
  <c r="O76" i="80" s="1"/>
  <c r="N75" i="80"/>
  <c r="O75" i="80" s="1"/>
  <c r="N74" i="80"/>
  <c r="O74" i="80" s="1"/>
  <c r="N73" i="80"/>
  <c r="O73" i="80" s="1"/>
  <c r="N72" i="80"/>
  <c r="O72" i="80" s="1"/>
  <c r="N71" i="80"/>
  <c r="O71" i="80" s="1"/>
  <c r="O60" i="80"/>
  <c r="O59" i="80"/>
  <c r="O58" i="80"/>
  <c r="O57" i="80"/>
  <c r="P57" i="80" s="1"/>
  <c r="G53" i="80"/>
  <c r="G49" i="80"/>
  <c r="G39" i="80"/>
  <c r="O34" i="80"/>
  <c r="G33" i="80"/>
  <c r="O28" i="80"/>
  <c r="H22" i="80"/>
  <c r="K15" i="80"/>
  <c r="C15" i="80"/>
  <c r="M14" i="80"/>
  <c r="E14" i="80"/>
  <c r="M13" i="80"/>
  <c r="E13" i="80"/>
  <c r="M11" i="80"/>
  <c r="E11" i="80"/>
  <c r="O80" i="79"/>
  <c r="N79" i="79"/>
  <c r="O79" i="79" s="1"/>
  <c r="N78" i="79"/>
  <c r="O78" i="79" s="1"/>
  <c r="N77" i="79"/>
  <c r="O77" i="79" s="1"/>
  <c r="N76" i="79"/>
  <c r="O76" i="79" s="1"/>
  <c r="N75" i="79"/>
  <c r="O75" i="79" s="1"/>
  <c r="N74" i="79"/>
  <c r="O74" i="79" s="1"/>
  <c r="N73" i="79"/>
  <c r="O73" i="79" s="1"/>
  <c r="N72" i="79"/>
  <c r="O72" i="79" s="1"/>
  <c r="N71" i="79"/>
  <c r="O71" i="79" s="1"/>
  <c r="O60" i="79"/>
  <c r="O59" i="79"/>
  <c r="O58" i="79"/>
  <c r="O57" i="79"/>
  <c r="P57" i="79" s="1"/>
  <c r="G53" i="79"/>
  <c r="G49" i="79"/>
  <c r="G39" i="79"/>
  <c r="O34" i="79"/>
  <c r="G33" i="79"/>
  <c r="O28" i="79"/>
  <c r="H22" i="79"/>
  <c r="K15" i="79"/>
  <c r="C15" i="79"/>
  <c r="M14" i="79"/>
  <c r="E14" i="79"/>
  <c r="M13" i="79"/>
  <c r="E13" i="79"/>
  <c r="M11" i="79"/>
  <c r="E11" i="79"/>
  <c r="O80" i="78"/>
  <c r="N79" i="78"/>
  <c r="O79" i="78" s="1"/>
  <c r="O78" i="78"/>
  <c r="N77" i="78"/>
  <c r="O77" i="78" s="1"/>
  <c r="N76" i="78"/>
  <c r="O76" i="78" s="1"/>
  <c r="N75" i="78"/>
  <c r="O75" i="78" s="1"/>
  <c r="N74" i="78"/>
  <c r="O74" i="78" s="1"/>
  <c r="N73" i="78"/>
  <c r="O73" i="78" s="1"/>
  <c r="N72" i="78"/>
  <c r="O72" i="78" s="1"/>
  <c r="N71" i="78"/>
  <c r="O71" i="78" s="1"/>
  <c r="O60" i="78"/>
  <c r="O59" i="78"/>
  <c r="O58" i="78"/>
  <c r="O57" i="78"/>
  <c r="P57" i="78" s="1"/>
  <c r="G53" i="78"/>
  <c r="G49" i="78"/>
  <c r="G39" i="78"/>
  <c r="O34" i="78"/>
  <c r="G33" i="78"/>
  <c r="O28" i="78"/>
  <c r="H22" i="78"/>
  <c r="K15" i="78"/>
  <c r="C15" i="78"/>
  <c r="M14" i="78"/>
  <c r="E14" i="78"/>
  <c r="M13" i="78"/>
  <c r="E13" i="78"/>
  <c r="M11" i="78"/>
  <c r="E11" i="78"/>
  <c r="O80" i="77"/>
  <c r="N79" i="77"/>
  <c r="O79" i="77" s="1"/>
  <c r="N78" i="77"/>
  <c r="O78" i="77" s="1"/>
  <c r="N77" i="77"/>
  <c r="O77" i="77" s="1"/>
  <c r="N76" i="77"/>
  <c r="O76" i="77" s="1"/>
  <c r="N75" i="77"/>
  <c r="O75" i="77" s="1"/>
  <c r="N74" i="77"/>
  <c r="O74" i="77" s="1"/>
  <c r="N73" i="77"/>
  <c r="O73" i="77" s="1"/>
  <c r="N72" i="77"/>
  <c r="O72" i="77" s="1"/>
  <c r="N71" i="77"/>
  <c r="O71" i="77" s="1"/>
  <c r="O60" i="77"/>
  <c r="O59" i="77"/>
  <c r="O58" i="77"/>
  <c r="O57" i="77"/>
  <c r="P57" i="77" s="1"/>
  <c r="G53" i="77"/>
  <c r="G49" i="77"/>
  <c r="G39" i="77"/>
  <c r="O34" i="77"/>
  <c r="G33" i="77"/>
  <c r="O28" i="77"/>
  <c r="H22" i="77"/>
  <c r="K15" i="77"/>
  <c r="C15" i="77"/>
  <c r="M14" i="77"/>
  <c r="E14" i="77"/>
  <c r="M13" i="77"/>
  <c r="E13" i="77"/>
  <c r="M11" i="77"/>
  <c r="E11" i="77"/>
  <c r="O80" i="76"/>
  <c r="N79" i="76"/>
  <c r="O79" i="76" s="1"/>
  <c r="N78" i="76"/>
  <c r="O78" i="76" s="1"/>
  <c r="N77" i="76"/>
  <c r="O77" i="76" s="1"/>
  <c r="N76" i="76"/>
  <c r="O76" i="76" s="1"/>
  <c r="N75" i="76"/>
  <c r="O75" i="76" s="1"/>
  <c r="N74" i="76"/>
  <c r="O74" i="76" s="1"/>
  <c r="N73" i="76"/>
  <c r="O73" i="76" s="1"/>
  <c r="N72" i="76"/>
  <c r="O72" i="76" s="1"/>
  <c r="N71" i="76"/>
  <c r="O71" i="76" s="1"/>
  <c r="O60" i="76"/>
  <c r="O59" i="76"/>
  <c r="O58" i="76"/>
  <c r="O57" i="76"/>
  <c r="P57" i="76" s="1"/>
  <c r="G53" i="76"/>
  <c r="G49" i="76"/>
  <c r="G39" i="76"/>
  <c r="O34" i="76"/>
  <c r="G33" i="76"/>
  <c r="O28" i="76"/>
  <c r="H22" i="76"/>
  <c r="K15" i="76"/>
  <c r="C15" i="76"/>
  <c r="M14" i="76"/>
  <c r="E14" i="76"/>
  <c r="M13" i="76"/>
  <c r="E13" i="76"/>
  <c r="M11" i="76"/>
  <c r="E11" i="76"/>
  <c r="O80" i="75"/>
  <c r="N79" i="75"/>
  <c r="O79" i="75" s="1"/>
  <c r="N78" i="75"/>
  <c r="O78" i="75" s="1"/>
  <c r="N77" i="75"/>
  <c r="O77" i="75" s="1"/>
  <c r="N76" i="75"/>
  <c r="O76" i="75" s="1"/>
  <c r="N75" i="75"/>
  <c r="O75" i="75" s="1"/>
  <c r="N74" i="75"/>
  <c r="O74" i="75" s="1"/>
  <c r="N73" i="75"/>
  <c r="O73" i="75" s="1"/>
  <c r="N72" i="75"/>
  <c r="O72" i="75" s="1"/>
  <c r="N71" i="75"/>
  <c r="O71" i="75" s="1"/>
  <c r="O60" i="75"/>
  <c r="O59" i="75"/>
  <c r="O58" i="75"/>
  <c r="O57" i="75"/>
  <c r="P57" i="75" s="1"/>
  <c r="G53" i="75"/>
  <c r="G49" i="75"/>
  <c r="G39" i="75"/>
  <c r="O34" i="75"/>
  <c r="G33" i="75"/>
  <c r="O28" i="75"/>
  <c r="H22" i="75"/>
  <c r="P21" i="75"/>
  <c r="K15" i="75"/>
  <c r="C15" i="75"/>
  <c r="M14" i="75"/>
  <c r="E14" i="75"/>
  <c r="M13" i="75"/>
  <c r="E13" i="75"/>
  <c r="M11" i="75"/>
  <c r="E11" i="75"/>
  <c r="O80" i="74"/>
  <c r="N79" i="74"/>
  <c r="O79" i="74" s="1"/>
  <c r="N78" i="74"/>
  <c r="O78" i="74" s="1"/>
  <c r="N77" i="74"/>
  <c r="O77" i="74" s="1"/>
  <c r="N76" i="74"/>
  <c r="O76" i="74" s="1"/>
  <c r="N75" i="74"/>
  <c r="O75" i="74" s="1"/>
  <c r="N74" i="74"/>
  <c r="O74" i="74" s="1"/>
  <c r="N73" i="74"/>
  <c r="O73" i="74" s="1"/>
  <c r="N72" i="74"/>
  <c r="O72" i="74" s="1"/>
  <c r="N71" i="74"/>
  <c r="O71" i="74" s="1"/>
  <c r="O60" i="74"/>
  <c r="O59" i="74"/>
  <c r="O58" i="74"/>
  <c r="O57" i="74"/>
  <c r="P57" i="74" s="1"/>
  <c r="G53" i="74"/>
  <c r="G49" i="74"/>
  <c r="G39" i="74"/>
  <c r="O34" i="74"/>
  <c r="G33" i="74"/>
  <c r="O28" i="74"/>
  <c r="H22" i="74"/>
  <c r="P21" i="74"/>
  <c r="K15" i="74"/>
  <c r="C15" i="74"/>
  <c r="M14" i="74"/>
  <c r="E14" i="74"/>
  <c r="M13" i="74"/>
  <c r="E13" i="74"/>
  <c r="M11" i="74"/>
  <c r="E11" i="74"/>
  <c r="E7" i="85"/>
  <c r="E7" i="84"/>
  <c r="E7" i="83"/>
  <c r="E7" i="82"/>
  <c r="E7" i="81"/>
  <c r="E7" i="80"/>
  <c r="E7" i="79"/>
  <c r="E7" i="78"/>
  <c r="E7" i="77"/>
  <c r="E7" i="76"/>
  <c r="E7" i="75"/>
  <c r="E7" i="74"/>
  <c r="E7" i="40"/>
  <c r="E7" i="57"/>
  <c r="G3" i="90"/>
  <c r="E15" i="77" l="1"/>
  <c r="E17" i="77" s="1"/>
  <c r="G82" i="77" s="1"/>
  <c r="M15" i="87"/>
  <c r="M17" i="87" s="1"/>
  <c r="G87" i="87" s="1"/>
  <c r="F27" i="93" s="1"/>
  <c r="M15" i="86"/>
  <c r="M17" i="86" s="1"/>
  <c r="G87" i="86" s="1"/>
  <c r="D27" i="93" s="1"/>
  <c r="M15" i="89"/>
  <c r="M17" i="89" s="1"/>
  <c r="G87" i="89" s="1"/>
  <c r="J27" i="93" s="1"/>
  <c r="G61" i="89"/>
  <c r="E15" i="88"/>
  <c r="E17" i="88" s="1"/>
  <c r="G82" i="88" s="1"/>
  <c r="G61" i="87"/>
  <c r="E15" i="87"/>
  <c r="E17" i="87" s="1"/>
  <c r="G82" i="87" s="1"/>
  <c r="E15" i="86"/>
  <c r="E17" i="86" s="1"/>
  <c r="G82" i="86" s="1"/>
  <c r="E15" i="85"/>
  <c r="E17" i="85" s="1"/>
  <c r="G82" i="85" s="1"/>
  <c r="M15" i="85"/>
  <c r="M17" i="85" s="1"/>
  <c r="G87" i="85" s="1"/>
  <c r="N17" i="93" s="1"/>
  <c r="M15" i="84"/>
  <c r="M17" i="84" s="1"/>
  <c r="G87" i="84" s="1"/>
  <c r="L17" i="93" s="1"/>
  <c r="E15" i="84"/>
  <c r="E17" i="84" s="1"/>
  <c r="G82" i="84" s="1"/>
  <c r="E15" i="83"/>
  <c r="E17" i="83" s="1"/>
  <c r="G82" i="83" s="1"/>
  <c r="M15" i="83"/>
  <c r="M17" i="83" s="1"/>
  <c r="G87" i="83" s="1"/>
  <c r="J17" i="93" s="1"/>
  <c r="E15" i="82"/>
  <c r="E17" i="82" s="1"/>
  <c r="G82" i="82" s="1"/>
  <c r="M15" i="82"/>
  <c r="M17" i="82" s="1"/>
  <c r="G87" i="82" s="1"/>
  <c r="H17" i="93" s="1"/>
  <c r="O81" i="82"/>
  <c r="G83" i="82" s="1"/>
  <c r="O45" i="81"/>
  <c r="F15" i="93" s="1"/>
  <c r="G61" i="80"/>
  <c r="O45" i="80"/>
  <c r="D15" i="93" s="1"/>
  <c r="G61" i="79"/>
  <c r="O45" i="79"/>
  <c r="N8" i="93" s="1"/>
  <c r="G26" i="57"/>
  <c r="G61" i="78"/>
  <c r="O45" i="78"/>
  <c r="L8" i="93" s="1"/>
  <c r="E15" i="75"/>
  <c r="E17" i="75" s="1"/>
  <c r="G82" i="75" s="1"/>
  <c r="G61" i="75"/>
  <c r="D7" i="93" s="1"/>
  <c r="G61" i="76"/>
  <c r="G61" i="77"/>
  <c r="O45" i="77"/>
  <c r="J8" i="93" s="1"/>
  <c r="O81" i="84"/>
  <c r="G83" i="84" s="1"/>
  <c r="O81" i="83"/>
  <c r="G83" i="83" s="1"/>
  <c r="M15" i="75"/>
  <c r="M17" i="75" s="1"/>
  <c r="G87" i="75" s="1"/>
  <c r="F10" i="93" s="1"/>
  <c r="E15" i="76"/>
  <c r="E17" i="76" s="1"/>
  <c r="G82" i="76" s="1"/>
  <c r="E15" i="78"/>
  <c r="E17" i="78" s="1"/>
  <c r="G82" i="78" s="1"/>
  <c r="E15" i="79"/>
  <c r="E17" i="79" s="1"/>
  <c r="G82" i="79" s="1"/>
  <c r="E15" i="80"/>
  <c r="E17" i="80" s="1"/>
  <c r="G82" i="80" s="1"/>
  <c r="E15" i="81"/>
  <c r="E17" i="81" s="1"/>
  <c r="G82" i="81" s="1"/>
  <c r="G61" i="82"/>
  <c r="G61" i="83"/>
  <c r="G61" i="84"/>
  <c r="G61" i="85"/>
  <c r="O81" i="85"/>
  <c r="G83" i="85" s="1"/>
  <c r="G61" i="86"/>
  <c r="M15" i="88"/>
  <c r="M17" i="88" s="1"/>
  <c r="G87" i="88" s="1"/>
  <c r="H27" i="93" s="1"/>
  <c r="E15" i="89"/>
  <c r="E17" i="89" s="1"/>
  <c r="G82" i="89" s="1"/>
  <c r="O45" i="89"/>
  <c r="J25" i="93" s="1"/>
  <c r="N71" i="57"/>
  <c r="O71" i="57" s="1"/>
  <c r="O81" i="57" s="1"/>
  <c r="G83" i="57" s="1"/>
  <c r="G78" i="57"/>
  <c r="M15" i="74"/>
  <c r="M17" i="74" s="1"/>
  <c r="G87" i="74" s="1"/>
  <c r="D10" i="93" s="1"/>
  <c r="M15" i="76"/>
  <c r="M17" i="76" s="1"/>
  <c r="G87" i="76" s="1"/>
  <c r="H10" i="93" s="1"/>
  <c r="M15" i="77"/>
  <c r="M17" i="77" s="1"/>
  <c r="G87" i="77" s="1"/>
  <c r="J10" i="93" s="1"/>
  <c r="M15" i="78"/>
  <c r="M17" i="78" s="1"/>
  <c r="G87" i="78" s="1"/>
  <c r="L10" i="93" s="1"/>
  <c r="M15" i="79"/>
  <c r="M17" i="79" s="1"/>
  <c r="G87" i="79" s="1"/>
  <c r="N10" i="93" s="1"/>
  <c r="M15" i="80"/>
  <c r="M17" i="80" s="1"/>
  <c r="G87" i="80" s="1"/>
  <c r="D17" i="93" s="1"/>
  <c r="M15" i="81"/>
  <c r="M17" i="81" s="1"/>
  <c r="G87" i="81" s="1"/>
  <c r="F17" i="93" s="1"/>
  <c r="O45" i="82"/>
  <c r="H15" i="93" s="1"/>
  <c r="O45" i="83"/>
  <c r="J15" i="93" s="1"/>
  <c r="O45" i="84"/>
  <c r="L15" i="93" s="1"/>
  <c r="O45" i="85"/>
  <c r="N15" i="93" s="1"/>
  <c r="O45" i="86"/>
  <c r="D25" i="93" s="1"/>
  <c r="G61" i="88"/>
  <c r="O45" i="88"/>
  <c r="H25" i="93" s="1"/>
  <c r="G61" i="81"/>
  <c r="O81" i="81"/>
  <c r="G83" i="81" s="1"/>
  <c r="O45" i="87"/>
  <c r="F25" i="93" s="1"/>
  <c r="O45" i="75"/>
  <c r="F8" i="93" s="1"/>
  <c r="O45" i="76"/>
  <c r="H8" i="93" s="1"/>
  <c r="O81" i="80"/>
  <c r="G83" i="80" s="1"/>
  <c r="O81" i="79"/>
  <c r="G83" i="79" s="1"/>
  <c r="O81" i="77"/>
  <c r="G83" i="77" s="1"/>
  <c r="O28" i="57"/>
  <c r="O34" i="57"/>
  <c r="M15" i="57"/>
  <c r="M17" i="57" s="1"/>
  <c r="G87" i="57" s="1"/>
  <c r="K15" i="57"/>
  <c r="G53" i="57"/>
  <c r="G49" i="57"/>
  <c r="G39" i="57"/>
  <c r="G33" i="57"/>
  <c r="C15" i="57"/>
  <c r="E13" i="57"/>
  <c r="E15" i="57" s="1"/>
  <c r="E17" i="57" s="1"/>
  <c r="G82" i="57" s="1"/>
  <c r="O81" i="89"/>
  <c r="G83" i="89" s="1"/>
  <c r="O81" i="88"/>
  <c r="G83" i="88" s="1"/>
  <c r="O81" i="87"/>
  <c r="G83" i="87" s="1"/>
  <c r="O81" i="86"/>
  <c r="G83" i="86" s="1"/>
  <c r="O81" i="78"/>
  <c r="G83" i="78" s="1"/>
  <c r="O81" i="76"/>
  <c r="G83" i="76" s="1"/>
  <c r="O81" i="75"/>
  <c r="G83" i="75" s="1"/>
  <c r="O45" i="74"/>
  <c r="D8" i="93" s="1"/>
  <c r="G61" i="74"/>
  <c r="E15" i="74"/>
  <c r="E17" i="74" s="1"/>
  <c r="G82" i="74" s="1"/>
  <c r="O81" i="74"/>
  <c r="G83" i="74" s="1"/>
  <c r="Q54" i="89"/>
  <c r="Q54" i="88"/>
  <c r="Q54" i="87"/>
  <c r="Q54" i="81"/>
  <c r="Q54" i="80"/>
  <c r="Q54" i="79"/>
  <c r="Q54" i="78"/>
  <c r="Q54" i="77"/>
  <c r="Q54" i="76"/>
  <c r="Q55" i="75"/>
  <c r="Q54" i="74"/>
  <c r="O60" i="40"/>
  <c r="O59" i="40"/>
  <c r="O58" i="40"/>
  <c r="O57" i="40"/>
  <c r="P57" i="40" s="1"/>
  <c r="O34" i="40"/>
  <c r="G49" i="40"/>
  <c r="H61" i="81" l="1"/>
  <c r="F14" i="93"/>
  <c r="H61" i="83"/>
  <c r="J14" i="93"/>
  <c r="H61" i="76"/>
  <c r="H7" i="93"/>
  <c r="H61" i="89"/>
  <c r="J24" i="93"/>
  <c r="H61" i="75"/>
  <c r="F7" i="93"/>
  <c r="H61" i="88"/>
  <c r="H24" i="93"/>
  <c r="H61" i="80"/>
  <c r="D14" i="93"/>
  <c r="H61" i="82"/>
  <c r="H14" i="93"/>
  <c r="H61" i="79"/>
  <c r="N7" i="93"/>
  <c r="H61" i="86"/>
  <c r="D24" i="93"/>
  <c r="H61" i="74"/>
  <c r="H61" i="85"/>
  <c r="N14" i="93"/>
  <c r="O18" i="93" s="1"/>
  <c r="H61" i="78"/>
  <c r="L7" i="93"/>
  <c r="H61" i="87"/>
  <c r="F24" i="93"/>
  <c r="H61" i="84"/>
  <c r="L14" i="93"/>
  <c r="H61" i="77"/>
  <c r="J7" i="93"/>
  <c r="G84" i="85"/>
  <c r="N16" i="93" s="1"/>
  <c r="G84" i="77"/>
  <c r="G84" i="76"/>
  <c r="O45" i="57"/>
  <c r="O53" i="57" s="1"/>
  <c r="G61" i="57"/>
  <c r="H61" i="57" s="1"/>
  <c r="O53" i="75"/>
  <c r="O68" i="75"/>
  <c r="O53" i="85"/>
  <c r="O68" i="85"/>
  <c r="G79" i="86"/>
  <c r="G79" i="76"/>
  <c r="G13" i="19"/>
  <c r="O53" i="80"/>
  <c r="O68" i="80"/>
  <c r="G79" i="89"/>
  <c r="O53" i="87"/>
  <c r="O68" i="87"/>
  <c r="O53" i="88"/>
  <c r="O68" i="88"/>
  <c r="O53" i="84"/>
  <c r="O68" i="84"/>
  <c r="O53" i="89"/>
  <c r="O68" i="89"/>
  <c r="G79" i="75"/>
  <c r="G15" i="19"/>
  <c r="O53" i="74"/>
  <c r="O68" i="74"/>
  <c r="G79" i="88"/>
  <c r="O53" i="83"/>
  <c r="O68" i="83"/>
  <c r="O53" i="77"/>
  <c r="O68" i="77"/>
  <c r="O53" i="79"/>
  <c r="O68" i="79"/>
  <c r="O53" i="81"/>
  <c r="O68" i="81"/>
  <c r="G79" i="87"/>
  <c r="O53" i="76"/>
  <c r="O68" i="76"/>
  <c r="O68" i="86"/>
  <c r="O53" i="82"/>
  <c r="O68" i="82"/>
  <c r="G12" i="19"/>
  <c r="O53" i="78"/>
  <c r="O68" i="78"/>
  <c r="G79" i="79"/>
  <c r="G84" i="82"/>
  <c r="H16" i="93" s="1"/>
  <c r="O53" i="86"/>
  <c r="G84" i="86"/>
  <c r="G84" i="89"/>
  <c r="G84" i="83"/>
  <c r="G84" i="75"/>
  <c r="G84" i="88"/>
  <c r="G84" i="87"/>
  <c r="G89" i="85"/>
  <c r="G90" i="85"/>
  <c r="G84" i="84"/>
  <c r="G84" i="81"/>
  <c r="G84" i="80"/>
  <c r="G79" i="80"/>
  <c r="G84" i="79"/>
  <c r="G14" i="19"/>
  <c r="G11" i="19"/>
  <c r="G79" i="78"/>
  <c r="G10" i="19"/>
  <c r="G79" i="77"/>
  <c r="G84" i="78"/>
  <c r="G79" i="81"/>
  <c r="G16" i="19"/>
  <c r="G18" i="19"/>
  <c r="G79" i="83"/>
  <c r="G79" i="74"/>
  <c r="G9" i="19"/>
  <c r="G79" i="82"/>
  <c r="G17" i="19"/>
  <c r="G20" i="19"/>
  <c r="G79" i="85"/>
  <c r="G79" i="84"/>
  <c r="G19" i="19"/>
  <c r="G84" i="57"/>
  <c r="G89" i="89"/>
  <c r="G90" i="86"/>
  <c r="G90" i="82"/>
  <c r="G84" i="74"/>
  <c r="I18" i="93" l="1"/>
  <c r="G89" i="82"/>
  <c r="G90" i="84"/>
  <c r="L16" i="93"/>
  <c r="M18" i="93" s="1"/>
  <c r="G90" i="81"/>
  <c r="F16" i="93"/>
  <c r="G18" i="93" s="1"/>
  <c r="G89" i="75"/>
  <c r="F9" i="93"/>
  <c r="G90" i="76"/>
  <c r="H9" i="93"/>
  <c r="I11" i="93" s="1"/>
  <c r="G89" i="77"/>
  <c r="J9" i="93"/>
  <c r="K11" i="93" s="1"/>
  <c r="G89" i="74"/>
  <c r="D9" i="93"/>
  <c r="E11" i="93" s="1"/>
  <c r="G90" i="79"/>
  <c r="N9" i="93"/>
  <c r="O11" i="93" s="1"/>
  <c r="G89" i="86"/>
  <c r="G100" i="86" s="1"/>
  <c r="K31" i="90" s="1"/>
  <c r="D26" i="93"/>
  <c r="E28" i="93" s="1"/>
  <c r="G90" i="87"/>
  <c r="F26" i="93"/>
  <c r="G89" i="83"/>
  <c r="J16" i="93"/>
  <c r="K18" i="93" s="1"/>
  <c r="G90" i="89"/>
  <c r="J26" i="93"/>
  <c r="K28" i="93" s="1"/>
  <c r="G28" i="93"/>
  <c r="G11" i="93"/>
  <c r="G89" i="78"/>
  <c r="L9" i="93"/>
  <c r="M11" i="93" s="1"/>
  <c r="G89" i="80"/>
  <c r="D16" i="93"/>
  <c r="E18" i="93" s="1"/>
  <c r="G89" i="88"/>
  <c r="H26" i="93"/>
  <c r="I28" i="93" s="1"/>
  <c r="G90" i="75"/>
  <c r="G89" i="79"/>
  <c r="G90" i="77"/>
  <c r="G89" i="76"/>
  <c r="G79" i="57"/>
  <c r="G90" i="88"/>
  <c r="G89" i="84"/>
  <c r="G90" i="83"/>
  <c r="G89" i="81"/>
  <c r="G90" i="78"/>
  <c r="G89" i="87"/>
  <c r="G90" i="80"/>
  <c r="G89" i="57"/>
  <c r="G90" i="57"/>
  <c r="G90" i="74"/>
  <c r="G97" i="74" s="1"/>
  <c r="F20" i="19"/>
  <c r="F10" i="19"/>
  <c r="G101" i="86" l="1"/>
  <c r="G103" i="86" s="1"/>
  <c r="G99" i="86"/>
  <c r="G106" i="57"/>
  <c r="G105" i="57"/>
  <c r="G107" i="57"/>
  <c r="G109" i="57" s="1"/>
  <c r="G92" i="87"/>
  <c r="G99" i="87" s="1"/>
  <c r="J31" i="90"/>
  <c r="G92" i="75"/>
  <c r="G98" i="75" s="1"/>
  <c r="K17" i="90" s="1"/>
  <c r="J16" i="90"/>
  <c r="G98" i="74"/>
  <c r="K16" i="90" s="1"/>
  <c r="F17" i="19"/>
  <c r="F16" i="19"/>
  <c r="F13" i="19"/>
  <c r="F12" i="19"/>
  <c r="F19" i="19"/>
  <c r="F15" i="19"/>
  <c r="F18" i="19"/>
  <c r="F14" i="19"/>
  <c r="F11" i="19"/>
  <c r="G101" i="87" l="1"/>
  <c r="G103" i="87" s="1"/>
  <c r="G100" i="87"/>
  <c r="K32" i="90" s="1"/>
  <c r="G92" i="88"/>
  <c r="J32" i="90"/>
  <c r="G97" i="75"/>
  <c r="N76" i="40"/>
  <c r="N77" i="40"/>
  <c r="N78" i="40"/>
  <c r="N79" i="40"/>
  <c r="O80" i="40"/>
  <c r="N75" i="40"/>
  <c r="N73" i="40"/>
  <c r="N74" i="40"/>
  <c r="N71" i="40"/>
  <c r="N72" i="40"/>
  <c r="G100" i="88" l="1"/>
  <c r="K33" i="90" s="1"/>
  <c r="G101" i="88"/>
  <c r="G103" i="88" s="1"/>
  <c r="G99" i="88"/>
  <c r="G92" i="76"/>
  <c r="J17" i="90"/>
  <c r="O73" i="40"/>
  <c r="O71" i="40"/>
  <c r="O76" i="40"/>
  <c r="O72" i="40"/>
  <c r="O75" i="40"/>
  <c r="O77" i="40"/>
  <c r="O78" i="40"/>
  <c r="O74" i="40"/>
  <c r="O79" i="40"/>
  <c r="G92" i="89" l="1"/>
  <c r="J33" i="90"/>
  <c r="O81" i="40"/>
  <c r="G83" i="40" s="1"/>
  <c r="G97" i="76"/>
  <c r="G98" i="76"/>
  <c r="K18" i="90" s="1"/>
  <c r="G100" i="89" l="1"/>
  <c r="K34" i="90" s="1"/>
  <c r="K35" i="90" s="1"/>
  <c r="G99" i="89"/>
  <c r="G101" i="89"/>
  <c r="G103" i="89" s="1"/>
  <c r="G92" i="77"/>
  <c r="J18" i="90"/>
  <c r="G39" i="40"/>
  <c r="Q55" i="40"/>
  <c r="G53" i="40"/>
  <c r="G33" i="40"/>
  <c r="O28" i="40"/>
  <c r="H22" i="40"/>
  <c r="P21" i="40"/>
  <c r="K15" i="40"/>
  <c r="C15" i="40"/>
  <c r="M14" i="40"/>
  <c r="E14" i="40"/>
  <c r="M13" i="40"/>
  <c r="E13" i="40"/>
  <c r="M11" i="40"/>
  <c r="E11" i="40"/>
  <c r="J34" i="90" l="1"/>
  <c r="J35" i="90" s="1"/>
  <c r="G97" i="77"/>
  <c r="G98" i="77"/>
  <c r="K19" i="90" s="1"/>
  <c r="O45" i="40"/>
  <c r="O68" i="40" s="1"/>
  <c r="G61" i="40"/>
  <c r="M15" i="40"/>
  <c r="M17" i="40" s="1"/>
  <c r="G87" i="40" s="1"/>
  <c r="E15" i="40"/>
  <c r="E17" i="40" s="1"/>
  <c r="G79" i="40" l="1"/>
  <c r="O53" i="40"/>
  <c r="O68" i="57"/>
  <c r="G92" i="78"/>
  <c r="J19" i="90"/>
  <c r="G82" i="40"/>
  <c r="G84" i="40" s="1"/>
  <c r="G90" i="40" s="1"/>
  <c r="G97" i="78" l="1"/>
  <c r="G98" i="78"/>
  <c r="K20" i="90" s="1"/>
  <c r="G89" i="40"/>
  <c r="G101" i="40" s="1"/>
  <c r="G103" i="40" s="1"/>
  <c r="J22" i="20"/>
  <c r="D22" i="20"/>
  <c r="D24" i="20" s="1"/>
  <c r="K20" i="20"/>
  <c r="K19" i="20"/>
  <c r="K18" i="20"/>
  <c r="K17" i="20"/>
  <c r="K16" i="20"/>
  <c r="K15" i="20"/>
  <c r="K14" i="20"/>
  <c r="K13" i="20"/>
  <c r="K12" i="20"/>
  <c r="K11" i="20"/>
  <c r="K10" i="20"/>
  <c r="G99" i="40" l="1"/>
  <c r="G92" i="79"/>
  <c r="J20" i="90"/>
  <c r="E20" i="20"/>
  <c r="E14" i="20"/>
  <c r="E12" i="20"/>
  <c r="E10" i="20"/>
  <c r="E18" i="20"/>
  <c r="E13" i="20"/>
  <c r="E17" i="20"/>
  <c r="E16" i="20"/>
  <c r="E11" i="20"/>
  <c r="E15" i="20"/>
  <c r="E19" i="20"/>
  <c r="I22" i="20"/>
  <c r="H22" i="20"/>
  <c r="E9" i="20"/>
  <c r="C22" i="20"/>
  <c r="B22" i="20"/>
  <c r="G97" i="79" l="1"/>
  <c r="G98" i="79"/>
  <c r="K21" i="90" s="1"/>
  <c r="K9" i="20"/>
  <c r="B24" i="20"/>
  <c r="H24" i="20"/>
  <c r="O26" i="19"/>
  <c r="G92" i="80" l="1"/>
  <c r="J21" i="90"/>
  <c r="D23" i="20"/>
  <c r="D25" i="20"/>
  <c r="J22" i="19"/>
  <c r="G98" i="80" l="1"/>
  <c r="K22" i="90" s="1"/>
  <c r="G97" i="80"/>
  <c r="D22" i="19"/>
  <c r="B22" i="19"/>
  <c r="G92" i="81" l="1"/>
  <c r="J22" i="90"/>
  <c r="E22" i="19"/>
  <c r="C22" i="19"/>
  <c r="K22" i="19"/>
  <c r="I22" i="19"/>
  <c r="G25" i="19" s="1"/>
  <c r="F9" i="19"/>
  <c r="O22" i="19" l="1"/>
  <c r="N28" i="19"/>
  <c r="M28" i="19" s="1"/>
  <c r="F22" i="19"/>
  <c r="G28" i="19"/>
  <c r="G22" i="19" l="1"/>
  <c r="G30" i="19" s="1"/>
  <c r="L5" i="57" s="1"/>
  <c r="J24" i="20"/>
  <c r="J25" i="20" s="1"/>
  <c r="G98" i="81" l="1"/>
  <c r="K23" i="90" s="1"/>
  <c r="G97" i="81"/>
  <c r="G92" i="82" l="1"/>
  <c r="G97" i="82" s="1"/>
  <c r="J23" i="90"/>
  <c r="G98" i="82" l="1"/>
  <c r="K24" i="90" s="1"/>
  <c r="G92" i="83"/>
  <c r="G97" i="83" s="1"/>
  <c r="J24" i="90"/>
  <c r="G98" i="83" l="1"/>
  <c r="K25" i="90" s="1"/>
  <c r="G92" i="84"/>
  <c r="G97" i="84" s="1"/>
  <c r="J25" i="90"/>
  <c r="G98" i="84" l="1"/>
  <c r="K26" i="90" s="1"/>
  <c r="G92" i="85"/>
  <c r="G98" i="85" s="1"/>
  <c r="K27" i="90" s="1"/>
  <c r="J26" i="90"/>
  <c r="B77" i="57"/>
  <c r="K28" i="90" l="1"/>
  <c r="G97" i="85"/>
  <c r="J27" i="90" s="1"/>
  <c r="J28" i="90" s="1"/>
</calcChain>
</file>

<file path=xl/comments1.xml><?xml version="1.0" encoding="utf-8"?>
<comments xmlns="http://schemas.openxmlformats.org/spreadsheetml/2006/main">
  <authors>
    <author>Stefano Bergonzi</author>
  </authors>
  <commentLis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0.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1.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2.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3.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4.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5.xml><?xml version="1.0" encoding="utf-8"?>
<comments xmlns="http://schemas.openxmlformats.org/spreadsheetml/2006/main">
  <authors>
    <author>mferrante</author>
  </authors>
  <commentList>
    <comment ref="E4" authorId="0" shapeId="0">
      <text>
        <r>
          <rPr>
            <sz val="9"/>
            <color indexed="81"/>
            <rFont val="Tahoma"/>
            <family val="2"/>
          </rPr>
          <t>se si tratta di pagamenti riferiti al 2020 non vanno compilati i campi 5, 6 e 7</t>
        </r>
      </text>
    </comment>
  </commentList>
</comments>
</file>

<file path=xl/comments16.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7.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8.xml><?xml version="1.0" encoding="utf-8"?>
<comments xmlns="http://schemas.openxmlformats.org/spreadsheetml/2006/main">
  <authors>
    <author>Stefano Bergonzi</author>
    <author>mferrante</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19.xml><?xml version="1.0" encoding="utf-8"?>
<comments xmlns="http://schemas.openxmlformats.org/spreadsheetml/2006/main">
  <authors>
    <author>Stefano Bergonzi</author>
    <author>mferrante</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List>
</comments>
</file>

<file path=xl/comments2.xml><?xml version="1.0" encoding="utf-8"?>
<comments xmlns="http://schemas.openxmlformats.org/spreadsheetml/2006/main">
  <authors>
    <author>Stefano Bergonzi</author>
    <author>mferrante</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nonchè tra le operazioni non imponibili</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3.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List>
</comments>
</file>

<file path=xl/comments4.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5.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6.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7.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8.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comments9.xml><?xml version="1.0" encoding="utf-8"?>
<comments xmlns="http://schemas.openxmlformats.org/spreadsheetml/2006/main">
  <authors>
    <author>Stefano Bergonzi</author>
    <author>mferrante</author>
    <author>Francesca Vento</author>
  </authors>
  <commentList>
    <comment ref="E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M16" authorId="0" shapeId="0">
      <text>
        <r>
          <rPr>
            <b/>
            <sz val="8"/>
            <color indexed="81"/>
            <rFont val="Tahoma"/>
            <family val="2"/>
          </rPr>
          <t>Inserire l'eventuale differenza tra l'imposta calcolata e quella risultante dai registri Iva</t>
        </r>
        <r>
          <rPr>
            <sz val="8"/>
            <color indexed="81"/>
            <rFont val="Tahoma"/>
            <family val="2"/>
          </rPr>
          <t xml:space="preserve">
</t>
        </r>
      </text>
    </comment>
    <comment ref="N57" authorId="1" shapeId="0">
      <text>
        <r>
          <rPr>
            <b/>
            <sz val="9"/>
            <color indexed="10"/>
            <rFont val="Tahoma"/>
            <family val="2"/>
          </rPr>
          <t xml:space="preserve">I dati richiesti in questi campi sono finalizzati al controllo INTRASTAT. 
</t>
        </r>
        <r>
          <rPr>
            <b/>
            <sz val="8"/>
            <color indexed="81"/>
            <rFont val="Tahoma"/>
            <family val="2"/>
          </rPr>
          <t xml:space="preserve">OCCORRE quindi </t>
        </r>
        <r>
          <rPr>
            <sz val="8"/>
            <color indexed="81"/>
            <rFont val="Tahoma"/>
            <family val="2"/>
          </rPr>
          <t xml:space="preserve">riportare l'importo degli </t>
        </r>
        <r>
          <rPr>
            <b/>
            <sz val="8"/>
            <color indexed="81"/>
            <rFont val="Tahoma"/>
            <family val="2"/>
          </rPr>
          <t>acquisti Intracee e S.Marino -</t>
        </r>
        <r>
          <rPr>
            <sz val="8"/>
            <color indexed="81"/>
            <rFont val="Tahoma"/>
            <family val="2"/>
          </rPr>
          <t xml:space="preserve"> i cui importi risultano  già compresi tra le operazioni imponibili VF2-VF11 e non
</t>
        </r>
      </text>
    </comment>
    <comment ref="O71" authorId="0" shapeId="0">
      <text>
        <r>
          <rPr>
            <b/>
            <sz val="8"/>
            <color indexed="81"/>
            <rFont val="Tahoma"/>
            <family val="2"/>
          </rPr>
          <t>Inserire l'imposta relativa alle autofatture emesse nel periodo</t>
        </r>
        <r>
          <rPr>
            <sz val="8"/>
            <color indexed="81"/>
            <rFont val="Tahoma"/>
            <family val="2"/>
          </rPr>
          <t xml:space="preserve">
</t>
        </r>
        <r>
          <rPr>
            <sz val="8"/>
            <color indexed="10"/>
            <rFont val="Tahoma"/>
            <family val="2"/>
          </rPr>
          <t>(obbligatorio)</t>
        </r>
      </text>
    </comment>
    <comment ref="O74" authorId="2" shapeId="0">
      <text>
        <r>
          <rPr>
            <b/>
            <sz val="8"/>
            <color indexed="81"/>
            <rFont val="Tahoma"/>
            <family val="2"/>
          </rPr>
          <t xml:space="preserve">Inserire l'imposta relativa agli acquisti di rottami in regime di reverse charge </t>
        </r>
        <r>
          <rPr>
            <sz val="8"/>
            <color indexed="10"/>
            <rFont val="Tahoma"/>
            <family val="2"/>
          </rPr>
          <t>(obbligatorio)</t>
        </r>
        <r>
          <rPr>
            <sz val="8"/>
            <color indexed="81"/>
            <rFont val="Tahoma"/>
            <family val="2"/>
          </rPr>
          <t xml:space="preserve">
</t>
        </r>
      </text>
    </comment>
    <comment ref="G86" authorId="0" shapeId="0">
      <text>
        <r>
          <rPr>
            <b/>
            <sz val="8"/>
            <color indexed="81"/>
            <rFont val="Tahoma"/>
            <family val="2"/>
          </rPr>
          <t xml:space="preserve">Inserire la percentuale detrazione Iva in caso di applicazione del pro-rata
</t>
        </r>
        <r>
          <rPr>
            <sz val="8"/>
            <color indexed="10"/>
            <rFont val="Tahoma"/>
            <family val="2"/>
          </rPr>
          <t>(solo se diversa dal 100%)</t>
        </r>
        <r>
          <rPr>
            <sz val="8"/>
            <color indexed="81"/>
            <rFont val="Tahoma"/>
            <family val="2"/>
          </rPr>
          <t xml:space="preserve">
</t>
        </r>
      </text>
    </comment>
  </commentList>
</comments>
</file>

<file path=xl/sharedStrings.xml><?xml version="1.0" encoding="utf-8"?>
<sst xmlns="http://schemas.openxmlformats.org/spreadsheetml/2006/main" count="3563" uniqueCount="387">
  <si>
    <t>Società:</t>
  </si>
  <si>
    <t>Periodicità Liquidazioni Iva</t>
  </si>
  <si>
    <t>Mensile</t>
  </si>
  <si>
    <t>Trimestrale</t>
  </si>
  <si>
    <t>Liquidazione 1° trimestre</t>
  </si>
  <si>
    <t>Liquidazioni Mensili</t>
  </si>
  <si>
    <t>Liquidazione gennaio</t>
  </si>
  <si>
    <t>Liquidazione febbraio</t>
  </si>
  <si>
    <t>Liquidazione marzo</t>
  </si>
  <si>
    <t>Liquidazione aprile</t>
  </si>
  <si>
    <t>Liquidazione maggio</t>
  </si>
  <si>
    <t>Liquidazione giugno</t>
  </si>
  <si>
    <t>Liquidazione luglio</t>
  </si>
  <si>
    <t>Liquidazione agosto</t>
  </si>
  <si>
    <t>Liquidazione settembre</t>
  </si>
  <si>
    <t>Liquidazione ottobre</t>
  </si>
  <si>
    <t>Liquidazione novembre</t>
  </si>
  <si>
    <t>Liquidazione dicembre</t>
  </si>
  <si>
    <t>Liquidazioni Trimestrali</t>
  </si>
  <si>
    <t>Liquidazione 2° trimestre</t>
  </si>
  <si>
    <t>Liquidazione 3° trimestre</t>
  </si>
  <si>
    <t>Liquidazione 4° trimestre</t>
  </si>
  <si>
    <t>Imponibile</t>
  </si>
  <si>
    <t>Imposta</t>
  </si>
  <si>
    <t>Aliquota</t>
  </si>
  <si>
    <t>Variazioni e arrotondamenti d'imposta</t>
  </si>
  <si>
    <t xml:space="preserve">Totale </t>
  </si>
  <si>
    <t xml:space="preserve">Altre Operazioni Attive </t>
  </si>
  <si>
    <t>Totale Iva a debito del periodo</t>
  </si>
  <si>
    <t xml:space="preserve">Corrispettivi extra-UE Agenzie di Viaggio </t>
  </si>
  <si>
    <t>Differenza corrispettivi Regime del Margine (D.L. 41/95)</t>
  </si>
  <si>
    <t>Operazioni esenti (art. 10 D.P.R. 633/72)</t>
  </si>
  <si>
    <t>Cessione di rottami (art. 74 commi 8,9 D.P.R. 633/72)</t>
  </si>
  <si>
    <t xml:space="preserve">Altre Operazioni Passive </t>
  </si>
  <si>
    <t xml:space="preserve">Acquisti effettuati con utilizzo di plafond </t>
  </si>
  <si>
    <t>Acquisti di beni in regime del margine (D.L. 41/95)</t>
  </si>
  <si>
    <t>Acquisti Agenzie di viaggio (art. 74 ter D.P.R. 633/72)</t>
  </si>
  <si>
    <t>Acquisti con Iva sospesa detraibili nel periodo</t>
  </si>
  <si>
    <t>Percentuale di detrazione Iva</t>
  </si>
  <si>
    <t>Cessione verso San Marino</t>
  </si>
  <si>
    <t>VE31</t>
  </si>
  <si>
    <t>VE33</t>
  </si>
  <si>
    <t>VE38</t>
  </si>
  <si>
    <t>Cessioni non imponibili per dichiarazione d'intento</t>
  </si>
  <si>
    <t>VOLUME D'AFFARI</t>
  </si>
  <si>
    <t>UTILIZZO PLAFOND</t>
  </si>
  <si>
    <t>DATI REGISTRO IVA</t>
  </si>
  <si>
    <t>Art. 41</t>
  </si>
  <si>
    <t>Art.58</t>
  </si>
  <si>
    <t>Art. 71</t>
  </si>
  <si>
    <t>Totale</t>
  </si>
  <si>
    <t>Importaz.</t>
  </si>
  <si>
    <t>acquisti</t>
  </si>
  <si>
    <t>gennaio</t>
  </si>
  <si>
    <t>febbraio</t>
  </si>
  <si>
    <t>marzo</t>
  </si>
  <si>
    <t>aprile</t>
  </si>
  <si>
    <t>maggio</t>
  </si>
  <si>
    <t>giugno</t>
  </si>
  <si>
    <t>luglio</t>
  </si>
  <si>
    <t>agosto</t>
  </si>
  <si>
    <t>settembre</t>
  </si>
  <si>
    <t>ottobre</t>
  </si>
  <si>
    <t>novembre</t>
  </si>
  <si>
    <t>dicembre</t>
  </si>
  <si>
    <t>TOTALE</t>
  </si>
  <si>
    <t>QUADRATURA</t>
  </si>
  <si>
    <t>CESSIONI</t>
  </si>
  <si>
    <t>ACQUISTI</t>
  </si>
  <si>
    <t>Mod.intrastat</t>
  </si>
  <si>
    <t>BENI</t>
  </si>
  <si>
    <t>SERVIZI</t>
  </si>
  <si>
    <t xml:space="preserve">agosto </t>
  </si>
  <si>
    <t>totale</t>
  </si>
  <si>
    <t>TOT</t>
  </si>
  <si>
    <t>Acquisti intracomunitari non imponibili (incluso art. 58)</t>
  </si>
  <si>
    <t>Acquisti da contribuenti minimi (art. 27 D.L. 98/11)</t>
  </si>
  <si>
    <t>Art. 8/9</t>
  </si>
  <si>
    <t xml:space="preserve">Importazioni  </t>
  </si>
  <si>
    <t>Acquisti da San Marino con addebito imposta in fattura</t>
  </si>
  <si>
    <t>Acquisti da San Marino senza imposta (reverse charge)</t>
  </si>
  <si>
    <t>Italia/UE</t>
  </si>
  <si>
    <r>
      <t xml:space="preserve">Totale </t>
    </r>
    <r>
      <rPr>
        <b/>
        <sz val="10"/>
        <rFont val="Arial"/>
        <family val="2"/>
      </rPr>
      <t>VE 30</t>
    </r>
  </si>
  <si>
    <r>
      <t xml:space="preserve">Totale </t>
    </r>
    <r>
      <rPr>
        <b/>
        <sz val="10"/>
        <rFont val="Arial"/>
        <family val="2"/>
      </rPr>
      <t>VE 32</t>
    </r>
  </si>
  <si>
    <t>Cessioni di oro e argento puro</t>
  </si>
  <si>
    <t xml:space="preserve">Cessioni non imponibili (art. 17 c. 6 subappalto nel settore edile) </t>
  </si>
  <si>
    <t>Cessione di fabbricati</t>
  </si>
  <si>
    <t>Cessione di telefoni cellulari</t>
  </si>
  <si>
    <t>Cessioni di microprocessori</t>
  </si>
  <si>
    <r>
      <t xml:space="preserve">Totale </t>
    </r>
    <r>
      <rPr>
        <b/>
        <sz val="10"/>
        <rFont val="Arial"/>
        <family val="2"/>
      </rPr>
      <t>VE 34</t>
    </r>
  </si>
  <si>
    <r>
      <t>TOTALE IVA DETRAIBILE (</t>
    </r>
    <r>
      <rPr>
        <b/>
        <sz val="10"/>
        <color rgb="FFFF0000"/>
        <rFont val="Book Antiqua"/>
        <family val="1"/>
      </rPr>
      <t>VL2</t>
    </r>
    <r>
      <rPr>
        <b/>
        <sz val="10"/>
        <rFont val="Book Antiqua"/>
        <family val="1"/>
      </rPr>
      <t>)</t>
    </r>
  </si>
  <si>
    <t>IVA A CREDITO</t>
  </si>
  <si>
    <t>IVA A DEBITO</t>
  </si>
  <si>
    <t>Totale Iva a credito del periodo</t>
  </si>
  <si>
    <t>Cessioni intracomunitarie (art. 41 D.L. 331/93) (escluse non imponibili art.58)</t>
  </si>
  <si>
    <t>Altri acquisti non imponibili (art. 9)</t>
  </si>
  <si>
    <t>Fuori Campo</t>
  </si>
  <si>
    <t xml:space="preserve">Iva sulle operazioni attive imponibili </t>
  </si>
  <si>
    <t>TOTALE IMPOSTA VJ</t>
  </si>
  <si>
    <t>Esenti</t>
  </si>
  <si>
    <t>-</t>
  </si>
  <si>
    <t>QUADRO VC</t>
  </si>
  <si>
    <t>PLAFOND DISPONIBILE</t>
  </si>
  <si>
    <t>Differenze</t>
  </si>
  <si>
    <t>Motivo</t>
  </si>
  <si>
    <t>Liquidazione Iva annuale</t>
  </si>
  <si>
    <t>RIEPILOGO</t>
  </si>
  <si>
    <t>VERIFICA  NON SPLAFONAMENTO:</t>
  </si>
  <si>
    <t>VERIFICA STATUS ESPORTATORE ABITUALE</t>
  </si>
  <si>
    <t>VE25</t>
  </si>
  <si>
    <t xml:space="preserve">Interessi dovuti in sede di dichiarazione annuale </t>
  </si>
  <si>
    <t xml:space="preserve">Interessi dovuti per le liquidazioni trimestrali </t>
  </si>
  <si>
    <t>VL36</t>
  </si>
  <si>
    <t>VL8</t>
  </si>
  <si>
    <t>VL9</t>
  </si>
  <si>
    <t>Credito compensato nel modello F24</t>
  </si>
  <si>
    <t>Acconto Versato</t>
  </si>
  <si>
    <t>Versamenti periodici</t>
  </si>
  <si>
    <t>Differenza a debito</t>
  </si>
  <si>
    <r>
      <t xml:space="preserve">Totale </t>
    </r>
    <r>
      <rPr>
        <b/>
        <sz val="10"/>
        <rFont val="Arial"/>
        <family val="2"/>
      </rPr>
      <t>VE 35</t>
    </r>
  </si>
  <si>
    <r>
      <t xml:space="preserve">Totale </t>
    </r>
    <r>
      <rPr>
        <b/>
        <sz val="10"/>
        <rFont val="Arial"/>
        <family val="2"/>
      </rPr>
      <t>VE 37</t>
    </r>
  </si>
  <si>
    <t>VE39</t>
  </si>
  <si>
    <t>Beni destinati alla rivendita ovvero alla produzione di beni e servizi</t>
  </si>
  <si>
    <t>Altri Acquisti</t>
  </si>
  <si>
    <t>VF17</t>
  </si>
  <si>
    <r>
      <t xml:space="preserve">Operazioni </t>
    </r>
    <r>
      <rPr>
        <b/>
        <sz val="10"/>
        <rFont val="Book Antiqua"/>
        <family val="1"/>
      </rPr>
      <t>TRIANGOLARI</t>
    </r>
    <r>
      <rPr>
        <sz val="10"/>
        <rFont val="Book Antiqua"/>
        <family val="1"/>
      </rPr>
      <t xml:space="preserve"> ex art. 58 D.L. 331/93 ai fini del calcolo Plafond</t>
    </r>
  </si>
  <si>
    <t>VE20</t>
  </si>
  <si>
    <t>VE21</t>
  </si>
  <si>
    <t>VE23</t>
  </si>
  <si>
    <t>VE24</t>
  </si>
  <si>
    <t>Operazioni ATTIVE Imponibili</t>
  </si>
  <si>
    <t>Operazioni PASSIVE Imponibili</t>
  </si>
  <si>
    <t>VF2</t>
  </si>
  <si>
    <t>VJ1</t>
  </si>
  <si>
    <t>VJ3</t>
  </si>
  <si>
    <t>VJ6</t>
  </si>
  <si>
    <t>Imponibili relativi ad acquisti provenienti dalla Repubblica di San Marino</t>
  </si>
  <si>
    <t>Imposta relativa ad acquisti provenienti dalla Repubblica di San Marino</t>
  </si>
  <si>
    <t>Imposta relativa alle autofatture (art. 17.2 D.P.R. 633/72)</t>
  </si>
  <si>
    <t>Imponibili relativi alle autofatture (art. 17.2 D.P.R. 633/72)</t>
  </si>
  <si>
    <t>Imposta relativa all'acquisto di rottami (art. 74 commi 7 e 8 D.P.R. 633/72)</t>
  </si>
  <si>
    <t>Imponibili relativi all'acquisto di rottami (art. 74 commi 7 e 8 D.P.R. 633/72)</t>
  </si>
  <si>
    <t>VJ9</t>
  </si>
  <si>
    <t>VJ10</t>
  </si>
  <si>
    <t>VJ13</t>
  </si>
  <si>
    <t>Imponibili relativi agli acquisti acquisti intracomunitari di beni</t>
  </si>
  <si>
    <t>Imposta relativa agli acquisti acquisti intracomunitari di beni</t>
  </si>
  <si>
    <t>Imposta relativa all'importazione di rottami (art. 74 commi 7 e 8)</t>
  </si>
  <si>
    <t>Imponibili relativi all'importazione di rottami (art. 74 commi 7 e 8)</t>
  </si>
  <si>
    <t>Imposta relativa agli acquisti di servizi resi da subappaltatori settore edile</t>
  </si>
  <si>
    <t>Imposta relativa agli acquisti di fabbricati (art. 17 comma 6)</t>
  </si>
  <si>
    <t>Imponibili relativi agli acquisti di servizi resi da subappaltatori settore edile</t>
  </si>
  <si>
    <t xml:space="preserve">Esclusi </t>
  </si>
  <si>
    <t>operazioni con applicazione del reverse charge</t>
  </si>
  <si>
    <t>Prestazioni comparto edile e settori connessi</t>
  </si>
  <si>
    <t>Operazioni settore energetico</t>
  </si>
  <si>
    <t>VE40</t>
  </si>
  <si>
    <t>Cessioni di beni ammortizzabili e passaggi interni</t>
  </si>
  <si>
    <r>
      <t>TOTALE VOLUME D'AFFARI (</t>
    </r>
    <r>
      <rPr>
        <b/>
        <i/>
        <u/>
        <sz val="10"/>
        <color rgb="FFFF0000"/>
        <rFont val="Book Antiqua"/>
        <family val="1"/>
      </rPr>
      <t>VE50</t>
    </r>
    <r>
      <rPr>
        <b/>
        <i/>
        <sz val="10"/>
        <rFont val="Book Antiqua"/>
        <family val="1"/>
      </rPr>
      <t>)</t>
    </r>
  </si>
  <si>
    <t>Acquisti da contribuenti nuovo regime forfettario (art. 54-89 D.L. 190/2014)</t>
  </si>
  <si>
    <t>VJ17</t>
  </si>
  <si>
    <t>VJ18</t>
  </si>
  <si>
    <t>Imposta relativa alle operazioni con il settore energetico</t>
  </si>
  <si>
    <t>VJ19</t>
  </si>
  <si>
    <t>Imposta relativa agli acquisti delle P.A. (17ter)</t>
  </si>
  <si>
    <t>INTRASTAT</t>
  </si>
  <si>
    <t>Liquidazione Iva 1° Trimestre</t>
  </si>
  <si>
    <t>Liquidazione Iva 2° Trimestre</t>
  </si>
  <si>
    <t>Liquidazione Iva 4° Trimestre</t>
  </si>
  <si>
    <r>
      <t>Imponibili prestaz. edili (</t>
    </r>
    <r>
      <rPr>
        <sz val="10"/>
        <color rgb="FFFF0000"/>
        <rFont val="Book Antiqua"/>
        <family val="1"/>
      </rPr>
      <t>pulizie</t>
    </r>
    <r>
      <rPr>
        <sz val="10"/>
        <rFont val="Book Antiqua"/>
        <family val="1"/>
      </rPr>
      <t>, manutenzioni, demoliz,) art.17 c. 6 lett. a-ter</t>
    </r>
  </si>
  <si>
    <t>novità</t>
  </si>
  <si>
    <r>
      <t>Imposta prestaz. edili (</t>
    </r>
    <r>
      <rPr>
        <sz val="10"/>
        <color rgb="FFFF0000"/>
        <rFont val="Book Antiqua"/>
        <family val="1"/>
      </rPr>
      <t>pulizie</t>
    </r>
    <r>
      <rPr>
        <sz val="10"/>
        <rFont val="Book Antiqua"/>
        <family val="1"/>
      </rPr>
      <t>, manutenzioni, demoliz,) art.17 c. 6 lett. a-ter</t>
    </r>
  </si>
  <si>
    <t>Acquisti interni e intraCE esenti (art. 10) e in importazioni non soggette all'imposta (art.68)</t>
  </si>
  <si>
    <t>Esclusi</t>
  </si>
  <si>
    <t>Esportazioni e assimilate (art. 8let a,b; 8bis D.P.R. 633/72)</t>
  </si>
  <si>
    <t>Altre operazioni non imponibili (beni in transito, art.38quater, beni in depositi IVA...)</t>
  </si>
  <si>
    <t>Op. non soggette all'imposta (art. da 7 a 7 septies D.P.R. 633/72; no 7ter UE)</t>
  </si>
  <si>
    <t>Op. UE non soggette all'imposta (art. 7 ter D.P.R. 633/72) - per Intrastat</t>
  </si>
  <si>
    <t>Acquisti di beni in deposito doganali</t>
  </si>
  <si>
    <t>Società</t>
  </si>
  <si>
    <t>col.5</t>
  </si>
  <si>
    <t>col.2</t>
  </si>
  <si>
    <t>col.3</t>
  </si>
  <si>
    <t>col.4</t>
  </si>
  <si>
    <t>Operaz.con Iva esigibile nel periodo successivo effettuato vs Stato/Enti (art. 6 c. 5)</t>
  </si>
  <si>
    <t>Operaz.con Iva esigibile nel periodo successivo REGIME IVA per CASSA (art.32 bis D.L. 83/12)</t>
  </si>
  <si>
    <t xml:space="preserve">Operaz.con Pubbliche amministrazioni - Split Payment (art. 17 ter) </t>
  </si>
  <si>
    <t>Operaz.effettuate anni precedenti ma con imposta esigibile nel periodo</t>
  </si>
  <si>
    <t>ALTRI DATI PRESENTI IN LIQUIDAZIONE per Controllo TOTALE LIQUIDAZ.VENDITE</t>
  </si>
  <si>
    <t>ALTRI DATI PRESENTI IN LIQUIDAZIONE per Controllo TOTALE LIQUIDAZ.ACQUISTI</t>
  </si>
  <si>
    <t>TOTALE OPERAZIONI PASSIVE</t>
  </si>
  <si>
    <t>LIQUIDAZIONE DELL'IMPOSTA</t>
  </si>
  <si>
    <t>Acquisti per cui non è ammessa la detrazione (art. 36bis e 19 c.2; afferenti operaz.esenti art.10 1-9 e occasionali)</t>
  </si>
  <si>
    <r>
      <t>Acquisti intracomunitari di</t>
    </r>
    <r>
      <rPr>
        <b/>
        <sz val="10"/>
        <rFont val="Book Antiqua"/>
        <family val="1"/>
      </rPr>
      <t xml:space="preserve"> servizi</t>
    </r>
  </si>
  <si>
    <t xml:space="preserve">ALTRI DATI </t>
  </si>
  <si>
    <t>Credito risultante dal mese precedente</t>
  </si>
  <si>
    <t>VERSAMENTI</t>
  </si>
  <si>
    <t>*comprensive delle imponibili e dell'imposta agli acquisti intracomunitari e in reverse charge</t>
  </si>
  <si>
    <t>RIEPILOGO OPERAZIONI INTRA E IN REVERSE CHARGE (compilazione automatica)</t>
  </si>
  <si>
    <r>
      <t>TOTALE IVA A DEBITO (</t>
    </r>
    <r>
      <rPr>
        <b/>
        <sz val="10"/>
        <color rgb="FFFF0000"/>
        <rFont val="Book Antiqua"/>
        <family val="1"/>
      </rPr>
      <t>VL1=VE25+TOTALE VJ</t>
    </r>
    <r>
      <rPr>
        <b/>
        <sz val="10"/>
        <rFont val="Book Antiqua"/>
        <family val="1"/>
      </rPr>
      <t>)</t>
    </r>
  </si>
  <si>
    <t>Totale imposta operazioni Intra e in reverse charge</t>
  </si>
  <si>
    <t>VL23</t>
  </si>
  <si>
    <t xml:space="preserve">Eccedenze o crediti vari </t>
  </si>
  <si>
    <r>
      <t>IMPOSTA A CREDITO (</t>
    </r>
    <r>
      <rPr>
        <b/>
        <sz val="10"/>
        <color rgb="FFFF0000"/>
        <rFont val="Book Antiqua"/>
        <family val="1"/>
      </rPr>
      <t>VL4</t>
    </r>
    <r>
      <rPr>
        <b/>
        <sz val="10"/>
        <rFont val="Book Antiqua"/>
        <family val="1"/>
      </rPr>
      <t>)</t>
    </r>
  </si>
  <si>
    <r>
      <t>IMPOSTA DOVUTA (</t>
    </r>
    <r>
      <rPr>
        <b/>
        <sz val="10"/>
        <color rgb="FFFF0000"/>
        <rFont val="Book Antiqua"/>
        <family val="1"/>
      </rPr>
      <t>VL3</t>
    </r>
    <r>
      <rPr>
        <b/>
        <sz val="10"/>
        <rFont val="Book Antiqua"/>
        <family val="1"/>
      </rPr>
      <t>)</t>
    </r>
  </si>
  <si>
    <t>Credito risultante dalla dichiarazione Trimestrale precedente</t>
  </si>
  <si>
    <t>Beni ammortizzabili materiali e immateriali, compresi i beni di costo inf. A 516,46</t>
  </si>
  <si>
    <t>Beni strumentali non ammortizzabili (terreni) e canoni di leasing e locaz. Relativi a beni strumentali</t>
  </si>
  <si>
    <r>
      <t xml:space="preserve">Acquisti intracomunitari di </t>
    </r>
    <r>
      <rPr>
        <b/>
        <sz val="10"/>
        <rFont val="Book Antiqua"/>
        <family val="1"/>
      </rPr>
      <t>beni (NO SERVIZI) comprese non imponibili</t>
    </r>
  </si>
  <si>
    <t>Imponibili  relativi agli acquisti delle P.A. (17ter)</t>
  </si>
  <si>
    <t>Imponibili relativi alle operazioni con il settore energetico</t>
  </si>
  <si>
    <t>Imponibili relativi agli acquisti di fabbricati (art. 17 comma 6)</t>
  </si>
  <si>
    <t xml:space="preserve">TOTALE </t>
  </si>
  <si>
    <t>TOTALE OPERAZIONI ATTIVE comprese le cessioni di beni ammortizzabili e passaggi interni</t>
  </si>
  <si>
    <r>
      <t xml:space="preserve">Totale </t>
    </r>
    <r>
      <rPr>
        <b/>
        <sz val="10"/>
        <rFont val="Arial"/>
        <family val="2"/>
      </rPr>
      <t>VE 30 col.1</t>
    </r>
  </si>
  <si>
    <r>
      <t xml:space="preserve">Totale </t>
    </r>
    <r>
      <rPr>
        <b/>
        <sz val="10"/>
        <rFont val="Arial"/>
        <family val="2"/>
      </rPr>
      <t>VE 35 col 1</t>
    </r>
  </si>
  <si>
    <t>CREDITO</t>
  </si>
  <si>
    <t xml:space="preserve">DEBITO </t>
  </si>
  <si>
    <t>RAVVEDIMENTO</t>
  </si>
  <si>
    <t>IMPORTO VERSATO</t>
  </si>
  <si>
    <t>VH1</t>
  </si>
  <si>
    <t>VH2</t>
  </si>
  <si>
    <t>VH3</t>
  </si>
  <si>
    <t>VH4</t>
  </si>
  <si>
    <t>VH5</t>
  </si>
  <si>
    <t>VH6</t>
  </si>
  <si>
    <t>VH7</t>
  </si>
  <si>
    <t>VH8</t>
  </si>
  <si>
    <t>VH9</t>
  </si>
  <si>
    <t>VH10</t>
  </si>
  <si>
    <t>VH11</t>
  </si>
  <si>
    <t>VH12</t>
  </si>
  <si>
    <t>VA2 - indicare il codice dell'attività svolta</t>
  </si>
  <si>
    <t>VA13 - operazioni effettuate nei confronti di condomini</t>
  </si>
  <si>
    <t>VA5 - terminali per il servizio radiomobili con detrazioni &gt; 50%</t>
  </si>
  <si>
    <t>acquisti apparecchiature</t>
  </si>
  <si>
    <t>servizi di gestione</t>
  </si>
  <si>
    <t>SI\NO</t>
  </si>
  <si>
    <t>Acquisti in sospensione Iva non detraibili nel periodo effettuati vs Stato/Enti (art. 6 c. 5)</t>
  </si>
  <si>
    <t>Acquisti in sospensione Iva non detraibili nel periodo REGIME IVA per CASSA (art.32 bis D.L. 83/12)</t>
  </si>
  <si>
    <t>VE26</t>
  </si>
  <si>
    <t>VF19</t>
  </si>
  <si>
    <t>VF22</t>
  </si>
  <si>
    <t>Ravvedimento</t>
  </si>
  <si>
    <t>X</t>
  </si>
  <si>
    <t>ART.74</t>
  </si>
  <si>
    <t>Differenza a debito al netto dei versamenti</t>
  </si>
  <si>
    <t>versato</t>
  </si>
  <si>
    <t>Acquisti con Iva esclusa o parzialmente indetrabile art. 19bis</t>
  </si>
  <si>
    <t>non soggetti</t>
  </si>
  <si>
    <t>ex aet. 74 c1 lett. D</t>
  </si>
  <si>
    <t>Liquidazione Iva 3° Trimestre</t>
  </si>
  <si>
    <t>n.b. - verificare con comunicazioni periodiche</t>
  </si>
  <si>
    <t>VJ12</t>
  </si>
  <si>
    <t>VJ16</t>
  </si>
  <si>
    <t>VE22</t>
  </si>
  <si>
    <t>Servizi internazionali art. 9 D.P.R. 633/72 e altre operazioni assimilate</t>
  </si>
  <si>
    <t xml:space="preserve">col.2 </t>
  </si>
  <si>
    <t>col. 2</t>
  </si>
  <si>
    <t>TOTALE IMPOSTA VJ19</t>
  </si>
  <si>
    <t>VH13</t>
  </si>
  <si>
    <t>VH14</t>
  </si>
  <si>
    <t>VH15</t>
  </si>
  <si>
    <t>VH16</t>
  </si>
  <si>
    <r>
      <t xml:space="preserve">Le operazioni triangolari effettuate ai sensi dell’art. 8 comma 1 DPR 633/72 o art. 58 comma 1 DL 331/93 generano </t>
    </r>
    <r>
      <rPr>
        <b/>
        <sz val="10"/>
        <rFont val="Book Antiqua"/>
        <family val="1"/>
      </rPr>
      <t>per il promotore della triangolazione</t>
    </r>
    <r>
      <rPr>
        <sz val="10"/>
        <rFont val="Book Antiqua"/>
        <family val="1"/>
      </rPr>
      <t xml:space="preserve"> un plafond vincolato: nel caso di operazione con primo cedente ITA1, secondo cedente/promotore ITA2, cliente finale UE o EXTRAUE, il promotore ITA2 può beneficiare del plafond liberamente solo per la differenza tra l’importo addebitato al proprio cliente non residente e quanto gli è stato addebitato dal proprio fornitore ITA 1 (plafond libero), l’importo addebitato dal fornitore nazionale costituisce plafond vincolato, ossia può essere speso solo per acquistare senza imposta beni da esportare nello stato originario entro sei mesi dalla loro consegna. Pertanto l’importo è interamente utilizzabile se gli stessi beni vengono esportati entro 6 mesi dal loro acquisto senza subire trasformazioni, adattamenti o modificazioni.</t>
    </r>
  </si>
  <si>
    <t>ATTENZIONE ALLE OPERAZIONI TRIANGOLARI IN ESPORTAZIONE</t>
  </si>
  <si>
    <t>Con riguardo alle triangolazioni in esportazione ai sensi dell’art. 8 DPR 633/72 soprattutto nel caso in cui il trasporto sia effettuato da terzi (ad es. con schema ITA – ITA – EXTRAUE, ITA – UE – EXTRAUE, ITA – EXTRAUE - EXTRAUE) verificare di avere l’apposizione del visto doganale sulla fattura presentata al momento dell’esportazione e la successiva integrazione da parte della dogana italiana con indicazione dell’uscita dei beni  ovvero in alternativa a tale integrazione la copia del DAU con indicazione precisa della fattura da Voi emessa nella casella 44 (non è sufficiente avere a disposizione il codice MRN fornito dallo spedizioniere);</t>
  </si>
  <si>
    <t>VL 30</t>
  </si>
  <si>
    <t>VE50+VE40</t>
  </si>
  <si>
    <t>Imponibili relativi agli acquisti intracomunitari di beni</t>
  </si>
  <si>
    <t>Imposta relativa agli acquisti intracomunitari di beni</t>
  </si>
  <si>
    <t>VF4</t>
  </si>
  <si>
    <t>IVA periodica versata a seguito di cartelle di pagamento</t>
  </si>
  <si>
    <t>VL30.4</t>
  </si>
  <si>
    <t>VL30.5</t>
  </si>
  <si>
    <t>TOTALE VL 30.3</t>
  </si>
  <si>
    <t>QUADRO VQ</t>
  </si>
  <si>
    <t>versamenti periodici omessi</t>
  </si>
  <si>
    <t>anno</t>
  </si>
  <si>
    <t>Differenza tra credito potenziale e credito effettivo</t>
  </si>
  <si>
    <t>credito maturato</t>
  </si>
  <si>
    <t>campo 1</t>
  </si>
  <si>
    <t>campo 2</t>
  </si>
  <si>
    <t>campo 3</t>
  </si>
  <si>
    <t>campo 5</t>
  </si>
  <si>
    <t>campo 6</t>
  </si>
  <si>
    <t>campo 7</t>
  </si>
  <si>
    <t>IVA periodica versata a seguito di comunicazioni di irregolarità</t>
  </si>
  <si>
    <t>Differenza tra IVA periodica dovuta e IVA periodica versata*</t>
  </si>
  <si>
    <t>* consultare la dichiarazione IVA dell'anno di riferimento</t>
  </si>
  <si>
    <t>IVA periodica versata a seguito di comunicazione di irregolarità</t>
  </si>
  <si>
    <t>Versamenti periodici omessi anno precedente</t>
  </si>
  <si>
    <t>Imponibili relativi agli acquisti delle P.A. (17ter)</t>
  </si>
  <si>
    <t>VF3</t>
  </si>
  <si>
    <t>Rimborsi infrannuali richiesti (art. 38-bis comma 2)</t>
  </si>
  <si>
    <r>
      <t>Totale acquisti ed Importazioni (</t>
    </r>
    <r>
      <rPr>
        <b/>
        <u/>
        <sz val="10"/>
        <color rgb="FFFF0000"/>
        <rFont val="Book Antiqua"/>
        <family val="1"/>
      </rPr>
      <t>VF25</t>
    </r>
    <r>
      <rPr>
        <b/>
        <sz val="10"/>
        <rFont val="Book Antiqua"/>
        <family val="1"/>
      </rPr>
      <t>)</t>
    </r>
  </si>
  <si>
    <r>
      <rPr>
        <sz val="10"/>
        <rFont val="Book Antiqua"/>
        <family val="1"/>
      </rPr>
      <t xml:space="preserve">Totale </t>
    </r>
    <r>
      <rPr>
        <b/>
        <sz val="10"/>
        <rFont val="Book Antiqua"/>
        <family val="1"/>
      </rPr>
      <t>VF18 col. 1</t>
    </r>
  </si>
  <si>
    <t>VF18 col. 2</t>
  </si>
  <si>
    <t>VF21</t>
  </si>
  <si>
    <t>VF23.1</t>
  </si>
  <si>
    <t>VF23.2</t>
  </si>
  <si>
    <t>VF24</t>
  </si>
  <si>
    <t>VF28 col.1/2</t>
  </si>
  <si>
    <t>VF28 col. 3/4</t>
  </si>
  <si>
    <t>VF28 c.5</t>
  </si>
  <si>
    <t>VF28 c.6</t>
  </si>
  <si>
    <t>VF29 c.1</t>
  </si>
  <si>
    <t>VF29 c.2</t>
  </si>
  <si>
    <t>VF29 c.3</t>
  </si>
  <si>
    <t>VF29 c.4</t>
  </si>
  <si>
    <t>Ripartizione totale acquisti e importazioni rigo VF 25</t>
  </si>
  <si>
    <t>VF13</t>
  </si>
  <si>
    <t>VF28 col. 1/2</t>
  </si>
  <si>
    <t>VF28 col 3/4</t>
  </si>
  <si>
    <t>VF11</t>
  </si>
  <si>
    <t>VF29c.3</t>
  </si>
  <si>
    <t>VP2</t>
  </si>
  <si>
    <t>VP3</t>
  </si>
  <si>
    <t>VP4</t>
  </si>
  <si>
    <t>VP5</t>
  </si>
  <si>
    <t xml:space="preserve">GENNAIO </t>
  </si>
  <si>
    <t>FEBBRAIO</t>
  </si>
  <si>
    <t>MARZO</t>
  </si>
  <si>
    <t>APRILE</t>
  </si>
  <si>
    <t>MAGGIO</t>
  </si>
  <si>
    <t>GIUGNO</t>
  </si>
  <si>
    <t>LUGLIO</t>
  </si>
  <si>
    <t>AGOSTO</t>
  </si>
  <si>
    <t>SETTEMBRE</t>
  </si>
  <si>
    <t>OTTOBRE</t>
  </si>
  <si>
    <t>NOVEMBRE</t>
  </si>
  <si>
    <t>DICEMBRE</t>
  </si>
  <si>
    <t>NOTA BENE: compilare i campi rossi con gli importi indicati nelle LIPE periodiche</t>
  </si>
  <si>
    <t>I TRIMESTRE</t>
  </si>
  <si>
    <t>II TRIMESTRE</t>
  </si>
  <si>
    <t>III TRIMESTRE</t>
  </si>
  <si>
    <t>IV TRIMESTRE</t>
  </si>
  <si>
    <t>DATA VERSAM</t>
  </si>
  <si>
    <t>DIFFERENZE</t>
  </si>
  <si>
    <t>Liquidazione Iva GENNAIO</t>
  </si>
  <si>
    <r>
      <rPr>
        <sz val="11"/>
        <rFont val="Book Antiqua"/>
        <family val="1"/>
      </rPr>
      <t>Altre operazioni non imponibili</t>
    </r>
    <r>
      <rPr>
        <sz val="10"/>
        <rFont val="Book Antiqua"/>
        <family val="1"/>
      </rPr>
      <t xml:space="preserve"> (beni in transito, art.38quater, beni in depositi IVA...)</t>
    </r>
  </si>
  <si>
    <r>
      <rPr>
        <sz val="11"/>
        <rFont val="Book Antiqua"/>
        <family val="1"/>
      </rPr>
      <t xml:space="preserve">Totale </t>
    </r>
    <r>
      <rPr>
        <b/>
        <sz val="11"/>
        <rFont val="Book Antiqua"/>
        <family val="1"/>
      </rPr>
      <t>VF18 col. 1</t>
    </r>
  </si>
  <si>
    <r>
      <t xml:space="preserve">Totale </t>
    </r>
    <r>
      <rPr>
        <b/>
        <sz val="11"/>
        <rFont val="Arial"/>
        <family val="2"/>
      </rPr>
      <t>VE 32</t>
    </r>
  </si>
  <si>
    <r>
      <t xml:space="preserve">Totale </t>
    </r>
    <r>
      <rPr>
        <b/>
        <sz val="11"/>
        <rFont val="Arial"/>
        <family val="2"/>
      </rPr>
      <t>VE 30</t>
    </r>
  </si>
  <si>
    <r>
      <t xml:space="preserve">Totale </t>
    </r>
    <r>
      <rPr>
        <b/>
        <sz val="11"/>
        <rFont val="Arial"/>
        <family val="2"/>
      </rPr>
      <t>VE 34</t>
    </r>
  </si>
  <si>
    <r>
      <t xml:space="preserve">Totale </t>
    </r>
    <r>
      <rPr>
        <b/>
        <sz val="11"/>
        <rFont val="Arial"/>
        <family val="2"/>
      </rPr>
      <t>VE 35</t>
    </r>
  </si>
  <si>
    <r>
      <rPr>
        <sz val="11"/>
        <rFont val="Book Antiqua"/>
        <family val="1"/>
      </rPr>
      <t>Operaz. UE non soggette a imposta</t>
    </r>
    <r>
      <rPr>
        <sz val="10"/>
        <rFont val="Book Antiqua"/>
        <family val="1"/>
      </rPr>
      <t xml:space="preserve"> (art. 7 ter D.P.R. 633/72) - per Intrastat</t>
    </r>
  </si>
  <si>
    <r>
      <rPr>
        <sz val="11"/>
        <rFont val="Book Antiqua"/>
        <family val="1"/>
      </rPr>
      <t xml:space="preserve">Operaz. non soggette a imposta </t>
    </r>
    <r>
      <rPr>
        <sz val="10"/>
        <rFont val="Book Antiqua"/>
        <family val="1"/>
      </rPr>
      <t>(art. da 7 a 7 septies D.P.R. 633/72; no 7ter UE)</t>
    </r>
  </si>
  <si>
    <r>
      <rPr>
        <sz val="11"/>
        <rFont val="Book Antiqua"/>
        <family val="1"/>
      </rPr>
      <t>Operaz.con Iva esigibile</t>
    </r>
    <r>
      <rPr>
        <sz val="10"/>
        <rFont val="Book Antiqua"/>
        <family val="1"/>
      </rPr>
      <t xml:space="preserve"> nel periodo successivo effettuato vs Stato/Enti (art. 6 c. 5)</t>
    </r>
  </si>
  <si>
    <r>
      <rPr>
        <sz val="11"/>
        <rFont val="Book Antiqua"/>
        <family val="1"/>
      </rPr>
      <t>Operaz.con Iva esigibile nel periodo successivo</t>
    </r>
    <r>
      <rPr>
        <sz val="10"/>
        <rFont val="Book Antiqua"/>
        <family val="1"/>
      </rPr>
      <t xml:space="preserve"> REGIME IVA x CASSA (art.32 bis D.L. 83/12)</t>
    </r>
  </si>
  <si>
    <r>
      <t xml:space="preserve">Totale </t>
    </r>
    <r>
      <rPr>
        <b/>
        <sz val="11"/>
        <rFont val="Arial"/>
        <family val="2"/>
      </rPr>
      <t>VE 37</t>
    </r>
  </si>
  <si>
    <t>Operaz.effettuate in anni preced ma con imposta esigibile nel periodo</t>
  </si>
  <si>
    <t>*) comprensive delle imponibili e dell'imposta agli acquisti intracomunitari e in reverse charge</t>
  </si>
  <si>
    <t>Acquisti interni e intraCE esenti (art. 10) e importaz. non soggette all'imposta (art.68)</t>
  </si>
  <si>
    <r>
      <t>Totale acquisti ed Importazioni (</t>
    </r>
    <r>
      <rPr>
        <b/>
        <u/>
        <sz val="11"/>
        <color rgb="FFFF0000"/>
        <rFont val="Book Antiqua"/>
        <family val="1"/>
      </rPr>
      <t>VF25</t>
    </r>
    <r>
      <rPr>
        <b/>
        <sz val="11"/>
        <rFont val="Book Antiqua"/>
        <family val="1"/>
      </rPr>
      <t>)</t>
    </r>
  </si>
  <si>
    <r>
      <t xml:space="preserve">Acquisti intracomunitari di </t>
    </r>
    <r>
      <rPr>
        <b/>
        <sz val="11"/>
        <rFont val="Book Antiqua"/>
        <family val="1"/>
      </rPr>
      <t>beni (NO SERVIZI) comprese non imponibili</t>
    </r>
  </si>
  <si>
    <r>
      <t>Acquisti intracomunitari di</t>
    </r>
    <r>
      <rPr>
        <b/>
        <sz val="11"/>
        <rFont val="Book Antiqua"/>
        <family val="1"/>
      </rPr>
      <t xml:space="preserve"> servizi</t>
    </r>
  </si>
  <si>
    <r>
      <t>Imposta prestaz. edili (</t>
    </r>
    <r>
      <rPr>
        <sz val="11"/>
        <color rgb="FFFF0000"/>
        <rFont val="Book Antiqua"/>
        <family val="1"/>
      </rPr>
      <t>pulizie</t>
    </r>
    <r>
      <rPr>
        <sz val="11"/>
        <rFont val="Book Antiqua"/>
        <family val="1"/>
      </rPr>
      <t>, manutenzioni, demoliz,) art.17 c. 6 lett. a-ter</t>
    </r>
  </si>
  <si>
    <t>Liquidazione Iva FEBBRAIO</t>
  </si>
  <si>
    <t>Liquidazione Iva MARZO</t>
  </si>
  <si>
    <t>Liquidazione Iva APRILE</t>
  </si>
  <si>
    <t>Liquidazione Iva MAGGIO</t>
  </si>
  <si>
    <t>Liquidazione Iva GIUGNO</t>
  </si>
  <si>
    <t>Liquidazione Iva LUGLIO</t>
  </si>
  <si>
    <t>Liquidazione Iva AGOSTO</t>
  </si>
  <si>
    <t>Liquidazione Iva SETTEMBRE</t>
  </si>
  <si>
    <t>Liquidazione Iva OTTOBRE</t>
  </si>
  <si>
    <t>Liquidazione Iva NOVEMBRE</t>
  </si>
  <si>
    <t>Liquidazione Iva DICEMBRE</t>
  </si>
  <si>
    <t>- sia per quanto riguarda l'utilizzo del plafond vincolato quando l'azienda è il promotore della triangolazione/secondo cedente</t>
  </si>
  <si>
    <t>- sia per quanto riguarda la documentaz. a supporto dell'operazione triangolare (ordine/contratto, dicitura in fattura, timbri doganali sull'originale della fattura, corretta compilaz. DAU)</t>
  </si>
  <si>
    <t>INSERIRE NOME SOCIETA' nel FOGLIO DATI GENERALI</t>
  </si>
  <si>
    <t>MENSILI</t>
  </si>
  <si>
    <t>TRIMESTRALI</t>
  </si>
  <si>
    <t>Operazioni con applicazione reverse charge</t>
  </si>
  <si>
    <r>
      <t>Imponibili prestaz. edili (</t>
    </r>
    <r>
      <rPr>
        <sz val="11"/>
        <color rgb="FFFF0000"/>
        <rFont val="Book Antiqua"/>
        <family val="1"/>
      </rPr>
      <t>pulizie</t>
    </r>
    <r>
      <rPr>
        <sz val="11"/>
        <rFont val="Book Antiqua"/>
        <family val="1"/>
      </rPr>
      <t>, manutenzioni, demoliz,) art.17 c. 6 lett. a-ter</t>
    </r>
  </si>
  <si>
    <r>
      <t>TOTALE VOLUME D'AFFARI (</t>
    </r>
    <r>
      <rPr>
        <b/>
        <i/>
        <u/>
        <sz val="11"/>
        <color rgb="FFFF0000"/>
        <rFont val="Book Antiqua"/>
        <family val="1"/>
      </rPr>
      <t>VE50</t>
    </r>
    <r>
      <rPr>
        <b/>
        <i/>
        <sz val="11"/>
        <rFont val="Book Antiqua"/>
        <family val="1"/>
      </rPr>
      <t>)</t>
    </r>
  </si>
  <si>
    <t>Operaz.con Iva esigibile nel periodo successivo REGIME IVA per CASSA (art.32bis D.L. 83/12)</t>
  </si>
  <si>
    <r>
      <t>TOTALE IVA A DEBITO (</t>
    </r>
    <r>
      <rPr>
        <b/>
        <sz val="11"/>
        <color rgb="FFFF0000"/>
        <rFont val="Book Antiqua"/>
        <family val="1"/>
      </rPr>
      <t>VL1=VE25+TOTALE VJ</t>
    </r>
    <r>
      <rPr>
        <b/>
        <sz val="11"/>
        <rFont val="Book Antiqua"/>
        <family val="1"/>
      </rPr>
      <t>)</t>
    </r>
  </si>
  <si>
    <t>Esportazioni e assimilate (art. 8let a,b; D.P.R. 633/72)</t>
  </si>
  <si>
    <t>Operazioni assimilate alle esportazioni(8bis) e Servizi internazionali art. 9 D.P.R. 633/72</t>
  </si>
  <si>
    <t>Credito risultante dalla dichiarazione per il 2021</t>
  </si>
  <si>
    <t>Operaz.registrate a GEN 2022 ma effettuate ai fini IVA nel 2021</t>
  </si>
  <si>
    <t>Operaz.registrate a GEN 2023 ma effettuate ai fini IVA nel 2022</t>
  </si>
  <si>
    <t>FORMAZIONE PLAFOND X 2023</t>
  </si>
  <si>
    <t>PLAFOND disponibile al 01/01/2022</t>
  </si>
  <si>
    <t>plafond disponibile al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</si>
</sst>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66" x14ac:knownFonts="1">
    <font>
      <sz val="10"/>
      <name val="Arial"/>
    </font>
    <font>
      <sz val="10"/>
      <name val="Arial"/>
      <family val="2"/>
    </font>
    <font>
      <u/>
      <sz val="10"/>
      <color indexed="12"/>
      <name val="Arial"/>
      <family val="2"/>
    </font>
    <font>
      <sz val="10"/>
      <name val="Book Antiqua"/>
      <family val="1"/>
    </font>
    <font>
      <b/>
      <sz val="14"/>
      <name val="Book Antiqua"/>
      <family val="1"/>
    </font>
    <font>
      <b/>
      <sz val="8"/>
      <color indexed="81"/>
      <name val="Tahoma"/>
      <family val="2"/>
    </font>
    <font>
      <sz val="8"/>
      <color indexed="10"/>
      <name val="Tahoma"/>
      <family val="2"/>
    </font>
    <font>
      <b/>
      <sz val="10"/>
      <color indexed="10"/>
      <name val="Book Antiqua"/>
      <family val="1"/>
    </font>
    <font>
      <i/>
      <sz val="10"/>
      <name val="Book Antiqua"/>
      <family val="1"/>
    </font>
    <font>
      <b/>
      <i/>
      <sz val="10"/>
      <name val="Book Antiqua"/>
      <family val="1"/>
    </font>
    <font>
      <u/>
      <sz val="10"/>
      <color indexed="12"/>
      <name val="Book Antiqua"/>
      <family val="1"/>
    </font>
    <font>
      <sz val="8"/>
      <color indexed="81"/>
      <name val="Tahoma"/>
      <family val="2"/>
    </font>
    <font>
      <b/>
      <sz val="10"/>
      <name val="Book Antiqua"/>
      <family val="1"/>
    </font>
    <font>
      <b/>
      <i/>
      <sz val="10"/>
      <name val="Arial"/>
      <family val="2"/>
    </font>
    <font>
      <b/>
      <u/>
      <sz val="10"/>
      <color indexed="44"/>
      <name val="Book Antiqua"/>
      <family val="1"/>
    </font>
    <font>
      <sz val="10"/>
      <name val="Comic Sans MS"/>
      <family val="4"/>
    </font>
    <font>
      <b/>
      <sz val="10"/>
      <color rgb="FFFF0000"/>
      <name val="Book Antiqua"/>
      <family val="1"/>
    </font>
    <font>
      <sz val="10"/>
      <color rgb="FFFF0000"/>
      <name val="Book Antiqua"/>
      <family val="1"/>
    </font>
    <font>
      <sz val="10"/>
      <color rgb="FFFF0000"/>
      <name val="Comic Sans MS"/>
      <family val="4"/>
    </font>
    <font>
      <b/>
      <sz val="14"/>
      <color theme="4"/>
      <name val="Book Antiqua"/>
      <family val="1"/>
    </font>
    <font>
      <sz val="11"/>
      <name val="Book Antiqua"/>
      <family val="1"/>
    </font>
    <font>
      <b/>
      <sz val="11"/>
      <name val="Book Antiqua"/>
      <family val="1"/>
    </font>
    <font>
      <sz val="12"/>
      <name val="Book Antiqua"/>
      <family val="1"/>
    </font>
    <font>
      <b/>
      <sz val="12"/>
      <name val="Book Antiqua"/>
      <family val="1"/>
    </font>
    <font>
      <sz val="12"/>
      <color rgb="FFFF0000"/>
      <name val="Book Antiqua"/>
      <family val="1"/>
    </font>
    <font>
      <b/>
      <sz val="11"/>
      <color indexed="10"/>
      <name val="Book Antiqua"/>
      <family val="1"/>
    </font>
    <font>
      <sz val="11"/>
      <name val="Comic Sans MS"/>
      <family val="4"/>
    </font>
    <font>
      <b/>
      <sz val="10"/>
      <name val="Arial"/>
      <family val="2"/>
    </font>
    <font>
      <b/>
      <i/>
      <u/>
      <sz val="10"/>
      <color rgb="FFFF0000"/>
      <name val="Book Antiqua"/>
      <family val="1"/>
    </font>
    <font>
      <b/>
      <u/>
      <sz val="10"/>
      <color rgb="FFFF0000"/>
      <name val="Book Antiqua"/>
      <family val="1"/>
    </font>
    <font>
      <sz val="10"/>
      <color theme="4"/>
      <name val="Book Antiqua"/>
      <family val="1"/>
    </font>
    <font>
      <b/>
      <sz val="9"/>
      <color indexed="10"/>
      <name val="Tahoma"/>
      <family val="2"/>
    </font>
    <font>
      <b/>
      <sz val="10"/>
      <color theme="1"/>
      <name val="Book Antiqua"/>
      <family val="1"/>
    </font>
    <font>
      <sz val="9"/>
      <color indexed="81"/>
      <name val="Tahoma"/>
      <family val="2"/>
    </font>
    <font>
      <b/>
      <sz val="10"/>
      <color rgb="FFFF0000"/>
      <name val="Arial"/>
      <family val="2"/>
    </font>
    <font>
      <sz val="10"/>
      <color rgb="FFFF0000"/>
      <name val="Arial"/>
      <family val="2"/>
    </font>
    <font>
      <sz val="10"/>
      <name val="Arial"/>
      <family val="2"/>
    </font>
    <font>
      <sz val="8"/>
      <name val="Arial"/>
      <family val="2"/>
    </font>
    <font>
      <i/>
      <sz val="10"/>
      <name val="Arial"/>
      <family val="2"/>
    </font>
    <font>
      <sz val="10"/>
      <name val="Cambria"/>
      <family val="1"/>
      <scheme val="major"/>
    </font>
    <font>
      <b/>
      <sz val="11"/>
      <name val="Cambria"/>
      <family val="1"/>
      <scheme val="major"/>
    </font>
    <font>
      <sz val="11"/>
      <name val="Cambria"/>
      <family val="1"/>
      <scheme val="major"/>
    </font>
    <font>
      <b/>
      <sz val="10"/>
      <name val="Cambria"/>
      <family val="1"/>
      <scheme val="major"/>
    </font>
    <font>
      <sz val="18"/>
      <name val="Arial"/>
      <family val="2"/>
    </font>
    <font>
      <b/>
      <sz val="18"/>
      <name val="Book Antiqua"/>
      <family val="1"/>
    </font>
    <font>
      <sz val="18"/>
      <name val="Book Antiqua"/>
      <family val="1"/>
    </font>
    <font>
      <sz val="12"/>
      <name val="Arial"/>
      <family val="2"/>
    </font>
    <font>
      <sz val="10"/>
      <color rgb="FFFF0000"/>
      <name val="Cambria"/>
      <family val="1"/>
      <scheme val="major"/>
    </font>
    <font>
      <b/>
      <sz val="10"/>
      <color rgb="FFFF0000"/>
      <name val="Cambria"/>
      <family val="1"/>
      <scheme val="major"/>
    </font>
    <font>
      <i/>
      <sz val="10"/>
      <color rgb="FFFF0000"/>
      <name val="Cambria"/>
      <family val="1"/>
      <scheme val="major"/>
    </font>
    <font>
      <b/>
      <i/>
      <sz val="11"/>
      <name val="Book Antiqua"/>
      <family val="1"/>
    </font>
    <font>
      <sz val="11"/>
      <name val="Arial"/>
      <family val="2"/>
    </font>
    <font>
      <b/>
      <sz val="11"/>
      <name val="Arial"/>
      <family val="2"/>
    </font>
    <font>
      <b/>
      <i/>
      <sz val="11"/>
      <name val="Arial"/>
      <family val="2"/>
    </font>
    <font>
      <b/>
      <u/>
      <sz val="11"/>
      <color rgb="FFFF0000"/>
      <name val="Book Antiqua"/>
      <family val="1"/>
    </font>
    <font>
      <sz val="11"/>
      <color rgb="FFFF0000"/>
      <name val="Book Antiqua"/>
      <family val="1"/>
    </font>
    <font>
      <b/>
      <sz val="14"/>
      <name val="Arial"/>
      <family val="2"/>
    </font>
    <font>
      <b/>
      <sz val="11"/>
      <color rgb="FFFF0000"/>
      <name val="Book Antiqua"/>
      <family val="1"/>
    </font>
    <font>
      <sz val="11"/>
      <color indexed="14"/>
      <name val="Book Antiqua"/>
      <family val="1"/>
    </font>
    <font>
      <b/>
      <sz val="11"/>
      <color indexed="14"/>
      <name val="Book Antiqua"/>
      <family val="1"/>
    </font>
    <font>
      <b/>
      <sz val="12"/>
      <color rgb="FFFF0000"/>
      <name val="Book Antiqua"/>
      <family val="1"/>
    </font>
    <font>
      <sz val="11"/>
      <color rgb="FFFF0000"/>
      <name val="Comic Sans MS"/>
      <family val="4"/>
    </font>
    <font>
      <b/>
      <sz val="11"/>
      <name val="Comic Sans MS"/>
      <family val="4"/>
    </font>
    <font>
      <sz val="12"/>
      <name val="Comic Sans MS"/>
      <family val="4"/>
    </font>
    <font>
      <sz val="14"/>
      <name val="Book Antiqua"/>
      <family val="1"/>
    </font>
    <font>
      <b/>
      <i/>
      <u/>
      <sz val="11"/>
      <color rgb="FFFF0000"/>
      <name val="Book Antiqua"/>
      <family val="1"/>
    </font>
  </fonts>
  <fills count="2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1"/>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6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hair">
        <color auto="1"/>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36" fillId="0" borderId="0" applyFont="0" applyFill="0" applyBorder="0" applyAlignment="0" applyProtection="0"/>
  </cellStyleXfs>
  <cellXfs count="608">
    <xf numFmtId="0" fontId="0" fillId="0" borderId="0" xfId="0"/>
    <xf numFmtId="0" fontId="3" fillId="0" borderId="0" xfId="0" applyFont="1" applyProtection="1">
      <protection locked="0"/>
    </xf>
    <xf numFmtId="0" fontId="8" fillId="3" borderId="2"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applyAlignment="1">
      <alignment horizontal="center"/>
    </xf>
    <xf numFmtId="0" fontId="3" fillId="0" borderId="0" xfId="0" applyFont="1"/>
    <xf numFmtId="0" fontId="10" fillId="0" borderId="0" xfId="1" applyFont="1" applyAlignment="1">
      <protection locked="0"/>
    </xf>
    <xf numFmtId="0" fontId="3" fillId="4" borderId="3" xfId="0" applyFont="1" applyFill="1" applyBorder="1"/>
    <xf numFmtId="0" fontId="3" fillId="4" borderId="4" xfId="0" applyFont="1" applyFill="1" applyBorder="1"/>
    <xf numFmtId="0" fontId="3" fillId="4" borderId="5" xfId="0" applyFont="1" applyFill="1" applyBorder="1"/>
    <xf numFmtId="0" fontId="3" fillId="4" borderId="6" xfId="0" applyFont="1" applyFill="1" applyBorder="1"/>
    <xf numFmtId="0" fontId="3" fillId="4" borderId="0" xfId="0" applyFont="1" applyFill="1"/>
    <xf numFmtId="0" fontId="3" fillId="4" borderId="7" xfId="0" applyFont="1" applyFill="1" applyBorder="1"/>
    <xf numFmtId="0" fontId="3" fillId="4" borderId="8" xfId="0" applyFont="1" applyFill="1" applyBorder="1"/>
    <xf numFmtId="0" fontId="3" fillId="4" borderId="9" xfId="0" applyFont="1" applyFill="1" applyBorder="1"/>
    <xf numFmtId="0" fontId="3" fillId="4" borderId="10" xfId="0" applyFont="1" applyFill="1" applyBorder="1"/>
    <xf numFmtId="0" fontId="3" fillId="3" borderId="11" xfId="0" applyFont="1" applyFill="1" applyBorder="1"/>
    <xf numFmtId="0" fontId="3" fillId="3" borderId="1" xfId="0" applyFont="1" applyFill="1" applyBorder="1"/>
    <xf numFmtId="0" fontId="3" fillId="3" borderId="12" xfId="0" applyFont="1" applyFill="1" applyBorder="1"/>
    <xf numFmtId="0" fontId="3" fillId="0" borderId="1" xfId="0" applyFont="1" applyBorder="1"/>
    <xf numFmtId="0" fontId="12" fillId="0" borderId="0" xfId="0" applyFont="1"/>
    <xf numFmtId="164" fontId="3" fillId="0" borderId="0" xfId="2" applyNumberFormat="1" applyFont="1"/>
    <xf numFmtId="4" fontId="14" fillId="0" borderId="0" xfId="0" applyNumberFormat="1" applyFont="1" applyAlignment="1">
      <alignment horizontal="center"/>
    </xf>
    <xf numFmtId="4" fontId="3" fillId="0" borderId="0" xfId="0" applyNumberFormat="1" applyFont="1"/>
    <xf numFmtId="4" fontId="12" fillId="0" borderId="0" xfId="0" applyNumberFormat="1" applyFont="1"/>
    <xf numFmtId="43" fontId="3" fillId="0" borderId="0" xfId="2" applyFont="1"/>
    <xf numFmtId="0" fontId="15" fillId="0" borderId="0" xfId="0" applyFont="1"/>
    <xf numFmtId="0" fontId="18" fillId="0" borderId="0" xfId="0" applyFont="1"/>
    <xf numFmtId="4" fontId="12" fillId="0" borderId="19" xfId="0" applyNumberFormat="1" applyFont="1" applyBorder="1"/>
    <xf numFmtId="4" fontId="15" fillId="0" borderId="0" xfId="0" applyNumberFormat="1" applyFont="1"/>
    <xf numFmtId="43" fontId="15" fillId="0" borderId="0" xfId="2" applyFont="1"/>
    <xf numFmtId="0" fontId="17" fillId="0" borderId="0" xfId="0" applyFont="1" applyProtection="1">
      <protection locked="0"/>
    </xf>
    <xf numFmtId="43" fontId="18" fillId="0" borderId="0" xfId="2" applyFont="1"/>
    <xf numFmtId="4" fontId="19" fillId="0" borderId="0" xfId="0" applyNumberFormat="1" applyFont="1" applyAlignment="1">
      <alignment horizontal="center"/>
    </xf>
    <xf numFmtId="4" fontId="3" fillId="0" borderId="0" xfId="0" applyNumberFormat="1" applyFont="1" applyAlignment="1">
      <alignment vertical="center"/>
    </xf>
    <xf numFmtId="0" fontId="0" fillId="0" borderId="0" xfId="0" applyAlignment="1">
      <alignment vertical="center"/>
    </xf>
    <xf numFmtId="0" fontId="20" fillId="0" borderId="0" xfId="0" applyFont="1"/>
    <xf numFmtId="0" fontId="22" fillId="0" borderId="0" xfId="0" applyFont="1"/>
    <xf numFmtId="4" fontId="22" fillId="0" borderId="0" xfId="0" applyNumberFormat="1" applyFont="1"/>
    <xf numFmtId="0" fontId="23" fillId="10" borderId="0" xfId="0" applyFont="1" applyFill="1"/>
    <xf numFmtId="4" fontId="23" fillId="10" borderId="0" xfId="0" applyNumberFormat="1" applyFont="1" applyFill="1"/>
    <xf numFmtId="4" fontId="24" fillId="0" borderId="0" xfId="0" applyNumberFormat="1" applyFont="1" applyAlignment="1">
      <alignment horizontal="center"/>
    </xf>
    <xf numFmtId="0" fontId="23" fillId="0" borderId="0" xfId="0" applyFont="1"/>
    <xf numFmtId="4" fontId="12" fillId="0" borderId="2" xfId="0" applyNumberFormat="1" applyFont="1" applyBorder="1"/>
    <xf numFmtId="4" fontId="21" fillId="0" borderId="0" xfId="0" applyNumberFormat="1" applyFont="1"/>
    <xf numFmtId="4" fontId="12" fillId="0" borderId="2" xfId="0" applyNumberFormat="1" applyFont="1" applyBorder="1" applyAlignment="1">
      <alignment horizontal="center"/>
    </xf>
    <xf numFmtId="43" fontId="20" fillId="0" borderId="0" xfId="2" applyFont="1"/>
    <xf numFmtId="164" fontId="20" fillId="0" borderId="0" xfId="2" applyNumberFormat="1" applyFont="1"/>
    <xf numFmtId="0" fontId="26" fillId="0" borderId="0" xfId="0" applyFont="1"/>
    <xf numFmtId="43" fontId="12" fillId="0" borderId="0" xfId="2" applyFont="1"/>
    <xf numFmtId="0" fontId="2" fillId="0" borderId="0" xfId="1" applyAlignment="1" applyProtection="1"/>
    <xf numFmtId="0" fontId="2" fillId="0" borderId="0" xfId="1" applyAlignment="1">
      <protection locked="0"/>
    </xf>
    <xf numFmtId="0" fontId="12" fillId="0" borderId="1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4" fontId="9"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4" fontId="13" fillId="0" borderId="0" xfId="0" applyNumberFormat="1" applyFont="1" applyAlignment="1">
      <alignment vertical="center"/>
    </xf>
    <xf numFmtId="0" fontId="3" fillId="0" borderId="0" xfId="0" applyFont="1" applyAlignment="1">
      <alignment horizontal="left"/>
    </xf>
    <xf numFmtId="4" fontId="0" fillId="0" borderId="0" xfId="0" applyNumberFormat="1" applyAlignment="1">
      <alignment vertical="center"/>
    </xf>
    <xf numFmtId="4" fontId="1" fillId="0" borderId="0" xfId="0" applyNumberFormat="1" applyFont="1" applyAlignment="1">
      <alignment vertical="center"/>
    </xf>
    <xf numFmtId="0" fontId="12" fillId="0" borderId="16" xfId="0" applyFont="1" applyBorder="1" applyAlignment="1" applyProtection="1">
      <alignment horizontal="center" vertical="center"/>
      <protection locked="0"/>
    </xf>
    <xf numFmtId="4" fontId="3" fillId="0" borderId="11" xfId="0" applyNumberFormat="1" applyFont="1" applyBorder="1" applyAlignment="1">
      <alignment vertical="center"/>
    </xf>
    <xf numFmtId="0" fontId="0" fillId="0" borderId="1" xfId="0" applyBorder="1" applyAlignment="1">
      <alignment vertical="center"/>
    </xf>
    <xf numFmtId="0" fontId="0" fillId="0" borderId="12" xfId="0" applyBorder="1"/>
    <xf numFmtId="0" fontId="0" fillId="0" borderId="0" xfId="0" applyAlignment="1">
      <alignment horizontal="center" vertical="center"/>
    </xf>
    <xf numFmtId="0" fontId="12" fillId="0" borderId="2" xfId="0" applyFont="1" applyBorder="1" applyAlignment="1">
      <alignment horizontal="center"/>
    </xf>
    <xf numFmtId="0" fontId="12" fillId="0" borderId="2" xfId="0" applyFont="1" applyBorder="1" applyAlignment="1">
      <alignment horizontal="center" vertical="center"/>
    </xf>
    <xf numFmtId="4" fontId="12" fillId="0" borderId="11" xfId="0" applyNumberFormat="1" applyFont="1" applyBorder="1" applyAlignment="1">
      <alignment horizontal="left" vertical="center"/>
    </xf>
    <xf numFmtId="0" fontId="0" fillId="0" borderId="1" xfId="0" applyBorder="1" applyAlignment="1">
      <alignment horizontal="left" vertical="center"/>
    </xf>
    <xf numFmtId="49" fontId="19" fillId="0" borderId="0" xfId="0" applyNumberFormat="1" applyFont="1" applyAlignment="1">
      <alignment horizontal="center"/>
    </xf>
    <xf numFmtId="4" fontId="19" fillId="0" borderId="0" xfId="0" applyNumberFormat="1" applyFont="1"/>
    <xf numFmtId="49" fontId="19" fillId="0" borderId="0" xfId="0" applyNumberFormat="1" applyFont="1"/>
    <xf numFmtId="0" fontId="2" fillId="4" borderId="0" xfId="1" applyFill="1" applyAlignment="1" applyProtection="1">
      <alignment horizontal="center"/>
    </xf>
    <xf numFmtId="0" fontId="2" fillId="4" borderId="0" xfId="1" quotePrefix="1" applyFill="1" applyAlignment="1" applyProtection="1">
      <alignment horizontal="center"/>
    </xf>
    <xf numFmtId="4" fontId="3" fillId="0" borderId="1" xfId="0" applyNumberFormat="1" applyFont="1" applyBorder="1" applyAlignment="1">
      <alignment vertical="center"/>
    </xf>
    <xf numFmtId="0" fontId="3" fillId="16"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4" fontId="3" fillId="0" borderId="3" xfId="0" applyNumberFormat="1" applyFont="1" applyBorder="1" applyAlignment="1">
      <alignment horizontal="left" vertical="center"/>
    </xf>
    <xf numFmtId="4" fontId="3" fillId="0" borderId="4" xfId="0" applyNumberFormat="1" applyFont="1" applyBorder="1" applyAlignment="1">
      <alignment horizontal="left" vertical="center"/>
    </xf>
    <xf numFmtId="4" fontId="3" fillId="0" borderId="5" xfId="0" applyNumberFormat="1" applyFont="1" applyBorder="1" applyAlignment="1">
      <alignment horizontal="lef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4" fontId="3" fillId="21" borderId="12" xfId="0" applyNumberFormat="1" applyFont="1" applyFill="1" applyBorder="1" applyAlignment="1" applyProtection="1">
      <alignment vertical="center"/>
      <protection locked="0"/>
    </xf>
    <xf numFmtId="0" fontId="0" fillId="19" borderId="1" xfId="0" applyFill="1" applyBorder="1" applyAlignment="1">
      <alignment vertical="center"/>
    </xf>
    <xf numFmtId="0" fontId="8" fillId="7" borderId="15" xfId="0" applyFont="1" applyFill="1" applyBorder="1" applyAlignment="1">
      <alignment horizontal="center"/>
    </xf>
    <xf numFmtId="0" fontId="8" fillId="23" borderId="15" xfId="0" applyFont="1" applyFill="1" applyBorder="1" applyAlignment="1">
      <alignment horizontal="center"/>
    </xf>
    <xf numFmtId="0" fontId="3" fillId="20" borderId="17" xfId="0" applyFont="1" applyFill="1" applyBorder="1"/>
    <xf numFmtId="0" fontId="3" fillId="20" borderId="30" xfId="0" applyFont="1" applyFill="1" applyBorder="1"/>
    <xf numFmtId="0" fontId="3" fillId="7" borderId="16" xfId="0" applyFont="1" applyFill="1" applyBorder="1"/>
    <xf numFmtId="0" fontId="3" fillId="7" borderId="17" xfId="0" applyFont="1" applyFill="1" applyBorder="1"/>
    <xf numFmtId="0" fontId="3" fillId="7" borderId="30" xfId="0" applyFont="1" applyFill="1" applyBorder="1"/>
    <xf numFmtId="0" fontId="0" fillId="24" borderId="1" xfId="0" applyFill="1" applyBorder="1" applyAlignment="1">
      <alignment vertical="center"/>
    </xf>
    <xf numFmtId="4" fontId="3" fillId="21" borderId="10" xfId="0" applyNumberFormat="1" applyFont="1" applyFill="1" applyBorder="1" applyAlignment="1" applyProtection="1">
      <alignment vertical="center"/>
      <protection locked="0"/>
    </xf>
    <xf numFmtId="0" fontId="9" fillId="24" borderId="16" xfId="0" applyFont="1" applyFill="1" applyBorder="1" applyAlignment="1">
      <alignment horizontal="center"/>
    </xf>
    <xf numFmtId="0" fontId="12" fillId="0" borderId="0" xfId="0" applyFont="1" applyAlignment="1">
      <alignment horizontal="center"/>
    </xf>
    <xf numFmtId="0" fontId="3" fillId="0" borderId="12" xfId="0" applyFont="1" applyBorder="1" applyAlignment="1">
      <alignment horizontal="left" vertical="center"/>
    </xf>
    <xf numFmtId="0" fontId="12" fillId="20" borderId="16" xfId="0" applyFont="1" applyFill="1" applyBorder="1"/>
    <xf numFmtId="0" fontId="3" fillId="25" borderId="33" xfId="0" applyFont="1" applyFill="1" applyBorder="1"/>
    <xf numFmtId="0" fontId="3" fillId="25" borderId="34" xfId="0" applyFont="1" applyFill="1" applyBorder="1"/>
    <xf numFmtId="0" fontId="3" fillId="25" borderId="32" xfId="0" applyFont="1" applyFill="1" applyBorder="1"/>
    <xf numFmtId="4" fontId="12" fillId="0" borderId="0" xfId="0" applyNumberFormat="1" applyFont="1" applyAlignment="1">
      <alignment horizontal="center"/>
    </xf>
    <xf numFmtId="0" fontId="3" fillId="0" borderId="6" xfId="0" applyFont="1" applyBorder="1" applyAlignment="1" applyProtection="1">
      <alignment vertical="center"/>
      <protection locked="0"/>
    </xf>
    <xf numFmtId="0" fontId="3" fillId="0" borderId="0" xfId="0" applyFont="1" applyAlignment="1" applyProtection="1">
      <alignment vertical="center"/>
      <protection locked="0"/>
    </xf>
    <xf numFmtId="4" fontId="3" fillId="26" borderId="2" xfId="0" applyNumberFormat="1" applyFont="1" applyFill="1" applyBorder="1" applyProtection="1">
      <protection locked="0"/>
    </xf>
    <xf numFmtId="0" fontId="32" fillId="4" borderId="7" xfId="0" applyFont="1" applyFill="1" applyBorder="1" applyAlignment="1">
      <alignment horizontal="center"/>
    </xf>
    <xf numFmtId="0" fontId="12" fillId="0" borderId="0" xfId="0" applyFont="1" applyProtection="1">
      <protection locked="0"/>
    </xf>
    <xf numFmtId="0" fontId="2" fillId="4" borderId="4" xfId="1" applyFill="1" applyBorder="1" applyAlignment="1" applyProtection="1">
      <alignment horizontal="center"/>
    </xf>
    <xf numFmtId="0" fontId="32" fillId="4" borderId="5" xfId="0" applyFont="1" applyFill="1" applyBorder="1" applyAlignment="1">
      <alignment horizontal="center"/>
    </xf>
    <xf numFmtId="0" fontId="2" fillId="4" borderId="9" xfId="1" applyFill="1" applyBorder="1" applyAlignment="1" applyProtection="1">
      <alignment horizontal="center"/>
    </xf>
    <xf numFmtId="0" fontId="32" fillId="4" borderId="10" xfId="0" applyFont="1" applyFill="1" applyBorder="1" applyAlignment="1">
      <alignment horizontal="center"/>
    </xf>
    <xf numFmtId="0" fontId="2" fillId="4" borderId="9" xfId="1" quotePrefix="1" applyFill="1" applyBorder="1" applyAlignment="1" applyProtection="1">
      <alignment horizontal="center"/>
    </xf>
    <xf numFmtId="0" fontId="12" fillId="16" borderId="2" xfId="0" applyFont="1" applyFill="1" applyBorder="1" applyProtection="1">
      <protection locked="0"/>
    </xf>
    <xf numFmtId="0" fontId="12" fillId="16" borderId="2" xfId="0" applyFont="1" applyFill="1" applyBorder="1" applyAlignment="1" applyProtection="1">
      <alignment horizontal="center"/>
      <protection locked="0"/>
    </xf>
    <xf numFmtId="0" fontId="0" fillId="0" borderId="2" xfId="0" applyBorder="1"/>
    <xf numFmtId="4" fontId="3" fillId="0" borderId="2" xfId="0" applyNumberFormat="1" applyFont="1" applyBorder="1" applyProtection="1">
      <protection locked="0"/>
    </xf>
    <xf numFmtId="0" fontId="1" fillId="0" borderId="0" xfId="0" applyFont="1"/>
    <xf numFmtId="0" fontId="0" fillId="0" borderId="15" xfId="0" applyBorder="1"/>
    <xf numFmtId="0" fontId="3" fillId="0" borderId="0" xfId="0" applyFont="1" applyAlignment="1">
      <alignment vertical="center" wrapText="1"/>
    </xf>
    <xf numFmtId="43" fontId="3" fillId="3" borderId="2" xfId="2" applyFont="1" applyFill="1" applyBorder="1" applyAlignment="1">
      <alignment horizontal="center" vertical="center"/>
    </xf>
    <xf numFmtId="0" fontId="12" fillId="3" borderId="1" xfId="0" applyFont="1" applyFill="1" applyBorder="1" applyAlignment="1">
      <alignment horizontal="center"/>
    </xf>
    <xf numFmtId="0" fontId="8" fillId="0" borderId="0" xfId="0" applyFont="1" applyAlignment="1">
      <alignment horizontal="center"/>
    </xf>
    <xf numFmtId="4" fontId="9" fillId="26" borderId="19" xfId="0" applyNumberFormat="1" applyFont="1" applyFill="1" applyBorder="1" applyAlignment="1" applyProtection="1">
      <alignment vertical="center"/>
      <protection locked="0"/>
    </xf>
    <xf numFmtId="43" fontId="3" fillId="0" borderId="0" xfId="2" applyFont="1" applyProtection="1">
      <protection locked="0"/>
    </xf>
    <xf numFmtId="43" fontId="12" fillId="0" borderId="1" xfId="2" applyFont="1" applyBorder="1" applyAlignment="1">
      <alignment horizontal="center" vertical="center"/>
    </xf>
    <xf numFmtId="43" fontId="8" fillId="23" borderId="15" xfId="2" applyFont="1" applyFill="1" applyBorder="1" applyAlignment="1">
      <alignment horizontal="center"/>
    </xf>
    <xf numFmtId="43" fontId="0" fillId="0" borderId="0" xfId="2" applyFont="1" applyAlignment="1">
      <alignment vertical="center"/>
    </xf>
    <xf numFmtId="43" fontId="0" fillId="0" borderId="1" xfId="2" applyFont="1" applyBorder="1" applyAlignment="1">
      <alignment vertical="center"/>
    </xf>
    <xf numFmtId="43" fontId="13" fillId="0" borderId="0" xfId="2" applyFont="1" applyAlignment="1">
      <alignment horizontal="center" vertical="center"/>
    </xf>
    <xf numFmtId="43" fontId="3" fillId="0" borderId="4" xfId="2" applyFont="1" applyBorder="1" applyAlignment="1">
      <alignment horizontal="left" vertical="center"/>
    </xf>
    <xf numFmtId="43" fontId="12" fillId="25" borderId="33" xfId="2" applyFont="1" applyFill="1" applyBorder="1"/>
    <xf numFmtId="43" fontId="12" fillId="20" borderId="17" xfId="2" applyFont="1" applyFill="1" applyBorder="1"/>
    <xf numFmtId="43" fontId="0" fillId="0" borderId="1" xfId="2" applyFont="1" applyBorder="1" applyAlignment="1">
      <alignment horizontal="left" vertical="center"/>
    </xf>
    <xf numFmtId="43" fontId="12" fillId="0" borderId="0" xfId="2" applyFont="1" applyAlignment="1">
      <alignment horizontal="center"/>
    </xf>
    <xf numFmtId="43" fontId="7" fillId="0" borderId="0" xfId="2" applyFont="1" applyAlignment="1">
      <alignment horizontal="center"/>
    </xf>
    <xf numFmtId="43" fontId="1" fillId="0" borderId="0" xfId="2" applyFont="1" applyAlignment="1">
      <alignment horizontal="center" vertical="center"/>
    </xf>
    <xf numFmtId="43" fontId="3" fillId="25" borderId="33" xfId="2" applyFont="1" applyFill="1" applyBorder="1"/>
    <xf numFmtId="43" fontId="3" fillId="20" borderId="17" xfId="2" applyFont="1" applyFill="1" applyBorder="1"/>
    <xf numFmtId="43" fontId="8" fillId="7" borderId="15" xfId="2" applyFont="1" applyFill="1" applyBorder="1" applyAlignment="1">
      <alignment horizontal="center"/>
    </xf>
    <xf numFmtId="43" fontId="12" fillId="0" borderId="4" xfId="2" applyFont="1" applyBorder="1" applyAlignment="1">
      <alignment horizontal="center" vertical="center"/>
    </xf>
    <xf numFmtId="43" fontId="3" fillId="0" borderId="1" xfId="2" applyFont="1" applyBorder="1" applyAlignment="1">
      <alignment vertical="center"/>
    </xf>
    <xf numFmtId="43" fontId="12" fillId="7" borderId="17" xfId="2" applyFont="1" applyFill="1" applyBorder="1"/>
    <xf numFmtId="43" fontId="0" fillId="24" borderId="1" xfId="2" applyFont="1" applyFill="1" applyBorder="1" applyAlignment="1">
      <alignment vertical="center"/>
    </xf>
    <xf numFmtId="43" fontId="0" fillId="19" borderId="1" xfId="2" applyFont="1" applyFill="1" applyBorder="1" applyAlignment="1">
      <alignment vertical="center"/>
    </xf>
    <xf numFmtId="43" fontId="3" fillId="7" borderId="17" xfId="2" applyFont="1" applyFill="1" applyBorder="1"/>
    <xf numFmtId="43" fontId="12" fillId="0" borderId="16" xfId="2" applyFont="1" applyBorder="1" applyAlignment="1" applyProtection="1">
      <alignment horizontal="center" vertical="center"/>
      <protection locked="0"/>
    </xf>
    <xf numFmtId="43" fontId="12" fillId="0" borderId="19" xfId="2" applyFont="1" applyBorder="1" applyAlignment="1" applyProtection="1">
      <alignment horizontal="center" vertical="center"/>
      <protection locked="0"/>
    </xf>
    <xf numFmtId="43" fontId="12" fillId="0" borderId="24" xfId="2" applyFont="1" applyBorder="1" applyAlignment="1" applyProtection="1">
      <alignment horizontal="center" vertical="center"/>
      <protection locked="0"/>
    </xf>
    <xf numFmtId="0" fontId="0" fillId="0" borderId="8" xfId="0" applyBorder="1"/>
    <xf numFmtId="4" fontId="0" fillId="25" borderId="11" xfId="0" applyNumberFormat="1" applyFill="1" applyBorder="1"/>
    <xf numFmtId="0" fontId="0" fillId="0" borderId="11" xfId="0" applyBorder="1"/>
    <xf numFmtId="43" fontId="0" fillId="25" borderId="2" xfId="2" applyFont="1" applyFill="1" applyBorder="1"/>
    <xf numFmtId="4" fontId="1" fillId="25" borderId="3" xfId="0" applyNumberFormat="1" applyFont="1" applyFill="1" applyBorder="1"/>
    <xf numFmtId="43" fontId="27" fillId="0" borderId="19" xfId="2" applyFont="1" applyBorder="1"/>
    <xf numFmtId="43" fontId="1" fillId="25" borderId="13" xfId="2" applyFont="1" applyFill="1" applyBorder="1"/>
    <xf numFmtId="0" fontId="1" fillId="0" borderId="0" xfId="0" quotePrefix="1" applyFont="1"/>
    <xf numFmtId="0" fontId="35" fillId="0" borderId="0" xfId="0" applyFont="1"/>
    <xf numFmtId="0" fontId="38" fillId="0" borderId="2" xfId="0" applyFont="1" applyBorder="1"/>
    <xf numFmtId="0" fontId="38" fillId="0" borderId="12" xfId="0" applyFont="1" applyBorder="1"/>
    <xf numFmtId="0" fontId="12" fillId="16" borderId="2" xfId="0" applyFont="1" applyFill="1" applyBorder="1" applyAlignment="1" applyProtection="1">
      <alignment horizontal="center"/>
      <protection locked="0"/>
    </xf>
    <xf numFmtId="4" fontId="3" fillId="0" borderId="11" xfId="0" applyNumberFormat="1" applyFont="1" applyBorder="1" applyAlignment="1">
      <alignment horizontal="left" vertical="center"/>
    </xf>
    <xf numFmtId="4" fontId="3" fillId="0" borderId="1" xfId="0" applyNumberFormat="1" applyFont="1" applyBorder="1" applyAlignment="1">
      <alignment horizontal="left" vertical="center"/>
    </xf>
    <xf numFmtId="4" fontId="3" fillId="0" borderId="12" xfId="0" applyNumberFormat="1" applyFont="1" applyBorder="1" applyAlignment="1">
      <alignment horizontal="left" vertical="center"/>
    </xf>
    <xf numFmtId="4" fontId="3" fillId="0" borderId="11" xfId="0" applyNumberFormat="1" applyFont="1" applyBorder="1" applyAlignment="1">
      <alignment vertical="center"/>
    </xf>
    <xf numFmtId="4" fontId="3" fillId="0" borderId="1" xfId="0" applyNumberFormat="1" applyFont="1" applyBorder="1" applyAlignment="1">
      <alignment vertical="center"/>
    </xf>
    <xf numFmtId="0" fontId="3" fillId="0" borderId="12" xfId="0" applyFont="1" applyBorder="1" applyAlignment="1">
      <alignment horizontal="left" vertical="center"/>
    </xf>
    <xf numFmtId="43" fontId="3" fillId="0" borderId="1" xfId="2" applyFont="1" applyBorder="1" applyAlignment="1">
      <alignment horizontal="left" vertical="center"/>
    </xf>
    <xf numFmtId="43" fontId="3" fillId="0" borderId="1" xfId="2" applyFont="1" applyBorder="1" applyAlignment="1">
      <alignment vertical="center"/>
    </xf>
    <xf numFmtId="0" fontId="39" fillId="0" borderId="0" xfId="0" applyFont="1"/>
    <xf numFmtId="0" fontId="41" fillId="0" borderId="0" xfId="0" applyFont="1"/>
    <xf numFmtId="0" fontId="40" fillId="26" borderId="1" xfId="0" applyFont="1" applyFill="1" applyBorder="1"/>
    <xf numFmtId="0" fontId="42" fillId="0" borderId="0" xfId="0" applyFont="1"/>
    <xf numFmtId="0" fontId="43" fillId="0" borderId="0" xfId="0" applyFont="1"/>
    <xf numFmtId="0" fontId="23" fillId="0" borderId="0" xfId="0" applyFont="1" applyProtection="1">
      <protection locked="0"/>
    </xf>
    <xf numFmtId="0" fontId="46" fillId="0" borderId="0" xfId="0" applyFont="1"/>
    <xf numFmtId="0" fontId="22" fillId="0" borderId="0" xfId="0" applyFont="1" applyProtection="1">
      <protection locked="0"/>
    </xf>
    <xf numFmtId="0" fontId="23"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47" fillId="0" borderId="0" xfId="0" applyFont="1"/>
    <xf numFmtId="0" fontId="48" fillId="0" borderId="0" xfId="0" applyFont="1"/>
    <xf numFmtId="43" fontId="47" fillId="0" borderId="0" xfId="2" applyFont="1"/>
    <xf numFmtId="0" fontId="49" fillId="0" borderId="0" xfId="0" applyFont="1"/>
    <xf numFmtId="43" fontId="49" fillId="0" borderId="0" xfId="2" applyFont="1"/>
    <xf numFmtId="43" fontId="48" fillId="0" borderId="0" xfId="2" applyFont="1"/>
    <xf numFmtId="4" fontId="20" fillId="0" borderId="11" xfId="0" applyNumberFormat="1" applyFont="1" applyBorder="1" applyAlignment="1">
      <alignment vertical="center"/>
    </xf>
    <xf numFmtId="43" fontId="51" fillId="0" borderId="1" xfId="2" applyFont="1" applyBorder="1" applyAlignment="1">
      <alignment vertical="center"/>
    </xf>
    <xf numFmtId="0" fontId="51" fillId="0" borderId="1" xfId="0" applyFont="1" applyBorder="1" applyAlignment="1">
      <alignment vertical="center"/>
    </xf>
    <xf numFmtId="43" fontId="21" fillId="0" borderId="16" xfId="2" applyFont="1" applyBorder="1" applyAlignment="1" applyProtection="1">
      <alignment horizontal="center" vertical="center"/>
      <protection locked="0"/>
    </xf>
    <xf numFmtId="4" fontId="20" fillId="0" borderId="4" xfId="0" applyNumberFormat="1" applyFont="1" applyBorder="1" applyAlignment="1">
      <alignment vertical="center"/>
    </xf>
    <xf numFmtId="0" fontId="51" fillId="0" borderId="4" xfId="0" applyFont="1" applyBorder="1" applyAlignment="1">
      <alignment vertical="center"/>
    </xf>
    <xf numFmtId="43" fontId="21" fillId="0" borderId="0" xfId="2" applyFont="1" applyAlignment="1" applyProtection="1">
      <alignment horizontal="center" vertical="center"/>
      <protection locked="0"/>
    </xf>
    <xf numFmtId="4" fontId="20" fillId="0" borderId="1" xfId="0" applyNumberFormat="1" applyFont="1" applyBorder="1" applyAlignment="1">
      <alignment vertical="center"/>
    </xf>
    <xf numFmtId="43" fontId="20" fillId="0" borderId="12" xfId="2" applyFont="1" applyBorder="1" applyAlignment="1">
      <alignment vertical="center"/>
    </xf>
    <xf numFmtId="4" fontId="20" fillId="0" borderId="0" xfId="0" applyNumberFormat="1" applyFont="1" applyAlignment="1">
      <alignment vertical="center"/>
    </xf>
    <xf numFmtId="0" fontId="51" fillId="0" borderId="0" xfId="0" applyFont="1" applyAlignment="1">
      <alignment vertical="center"/>
    </xf>
    <xf numFmtId="0" fontId="21" fillId="0" borderId="19"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43" fontId="51" fillId="0" borderId="0" xfId="2" applyFont="1" applyAlignment="1">
      <alignment vertical="center"/>
    </xf>
    <xf numFmtId="0" fontId="51" fillId="0" borderId="0" xfId="0" applyFont="1"/>
    <xf numFmtId="0" fontId="21" fillId="0" borderId="2" xfId="0" applyFont="1" applyBorder="1" applyAlignment="1">
      <alignment horizontal="center" vertical="center"/>
    </xf>
    <xf numFmtId="43" fontId="20" fillId="16" borderId="2" xfId="2" applyFont="1" applyFill="1" applyBorder="1" applyAlignment="1" applyProtection="1">
      <alignment vertical="center"/>
      <protection locked="0"/>
    </xf>
    <xf numFmtId="9" fontId="21" fillId="0" borderId="2" xfId="0" applyNumberFormat="1" applyFont="1" applyBorder="1" applyAlignment="1">
      <alignment horizontal="center" vertical="center"/>
    </xf>
    <xf numFmtId="43" fontId="20" fillId="0" borderId="2" xfId="2" applyFont="1" applyBorder="1" applyAlignment="1">
      <alignment vertical="center"/>
    </xf>
    <xf numFmtId="43" fontId="52" fillId="0" borderId="2" xfId="2" applyFont="1" applyBorder="1" applyAlignment="1" applyProtection="1">
      <alignment vertical="center"/>
      <protection locked="0"/>
    </xf>
    <xf numFmtId="4" fontId="21" fillId="0" borderId="2" xfId="0" applyNumberFormat="1" applyFont="1" applyBorder="1" applyAlignment="1">
      <alignment horizontal="center" vertical="center"/>
    </xf>
    <xf numFmtId="43" fontId="21" fillId="0" borderId="2" xfId="2" applyFont="1" applyBorder="1" applyAlignment="1">
      <alignment vertical="center"/>
    </xf>
    <xf numFmtId="43" fontId="20" fillId="0" borderId="11" xfId="2" applyFont="1" applyBorder="1" applyAlignment="1">
      <alignment vertical="center"/>
    </xf>
    <xf numFmtId="0" fontId="20" fillId="0" borderId="1" xfId="0" applyFont="1" applyBorder="1"/>
    <xf numFmtId="43" fontId="50" fillId="0" borderId="11" xfId="2" applyFont="1" applyBorder="1" applyAlignment="1">
      <alignment vertical="center"/>
    </xf>
    <xf numFmtId="0" fontId="53" fillId="0" borderId="1" xfId="0" applyFont="1" applyBorder="1" applyAlignment="1">
      <alignment vertical="center"/>
    </xf>
    <xf numFmtId="43" fontId="50" fillId="0" borderId="2" xfId="2" applyFont="1" applyBorder="1" applyAlignment="1">
      <alignment vertical="center"/>
    </xf>
    <xf numFmtId="43" fontId="20" fillId="0" borderId="1" xfId="2" applyFont="1" applyBorder="1" applyAlignment="1">
      <alignment vertical="center"/>
    </xf>
    <xf numFmtId="0" fontId="51" fillId="0" borderId="0" xfId="0" applyFont="1" applyAlignment="1">
      <alignment horizontal="justify" vertical="justify" wrapText="1"/>
    </xf>
    <xf numFmtId="43" fontId="20" fillId="0" borderId="0" xfId="2" applyFont="1" applyProtection="1">
      <protection locked="0"/>
    </xf>
    <xf numFmtId="43" fontId="21" fillId="0" borderId="0" xfId="2" applyFont="1" applyAlignment="1">
      <alignment horizontal="center" vertical="center"/>
    </xf>
    <xf numFmtId="43" fontId="21" fillId="16" borderId="19" xfId="2" applyFont="1" applyFill="1" applyBorder="1" applyAlignment="1" applyProtection="1">
      <alignment vertical="center"/>
      <protection locked="0"/>
    </xf>
    <xf numFmtId="43" fontId="20" fillId="0" borderId="0" xfId="2" applyFont="1" applyAlignment="1" applyProtection="1">
      <alignment vertical="center"/>
      <protection locked="0"/>
    </xf>
    <xf numFmtId="43" fontId="21" fillId="8" borderId="19" xfId="2" applyFont="1" applyFill="1" applyBorder="1" applyAlignment="1" applyProtection="1">
      <alignment vertical="center"/>
      <protection locked="0"/>
    </xf>
    <xf numFmtId="43" fontId="21" fillId="0" borderId="0" xfId="2" applyFont="1" applyAlignment="1" applyProtection="1">
      <alignment vertical="center"/>
      <protection locked="0"/>
    </xf>
    <xf numFmtId="43" fontId="21" fillId="7" borderId="18" xfId="2" applyFont="1" applyFill="1" applyBorder="1" applyAlignment="1" applyProtection="1">
      <alignment vertical="center"/>
      <protection locked="0"/>
    </xf>
    <xf numFmtId="43" fontId="21" fillId="7" borderId="19" xfId="2" applyFont="1" applyFill="1" applyBorder="1"/>
    <xf numFmtId="43" fontId="21" fillId="0" borderId="0" xfId="2" applyFont="1"/>
    <xf numFmtId="43" fontId="20" fillId="0" borderId="2" xfId="2" applyFont="1" applyBorder="1"/>
    <xf numFmtId="43" fontId="51" fillId="16" borderId="28" xfId="2" applyFont="1" applyFill="1" applyBorder="1" applyAlignment="1">
      <alignment vertical="center"/>
    </xf>
    <xf numFmtId="43" fontId="50" fillId="24" borderId="19" xfId="2" applyFont="1" applyFill="1" applyBorder="1" applyAlignment="1">
      <alignment horizontal="center"/>
    </xf>
    <xf numFmtId="43" fontId="20" fillId="21" borderId="10" xfId="2" applyFont="1" applyFill="1" applyBorder="1" applyAlignment="1" applyProtection="1">
      <alignment vertical="center"/>
      <protection locked="0"/>
    </xf>
    <xf numFmtId="43" fontId="20" fillId="21" borderId="12" xfId="2" applyFont="1" applyFill="1" applyBorder="1" applyAlignment="1" applyProtection="1">
      <alignment vertical="center"/>
      <protection locked="0"/>
    </xf>
    <xf numFmtId="43" fontId="21" fillId="22" borderId="19" xfId="2" applyFont="1" applyFill="1" applyBorder="1" applyAlignment="1" applyProtection="1">
      <alignment vertical="center"/>
      <protection locked="0"/>
    </xf>
    <xf numFmtId="43" fontId="21" fillId="0" borderId="1" xfId="2" applyFont="1" applyBorder="1" applyAlignment="1">
      <alignment horizontal="center" vertical="center"/>
    </xf>
    <xf numFmtId="43" fontId="20" fillId="16" borderId="13" xfId="2" applyFont="1" applyFill="1" applyBorder="1" applyAlignment="1" applyProtection="1">
      <alignment vertical="center"/>
      <protection locked="0"/>
    </xf>
    <xf numFmtId="43" fontId="21" fillId="14" borderId="19" xfId="2" applyFont="1" applyFill="1" applyBorder="1" applyAlignment="1" applyProtection="1">
      <alignment vertical="center"/>
      <protection locked="0"/>
    </xf>
    <xf numFmtId="43" fontId="20" fillId="16" borderId="26" xfId="2" applyFont="1" applyFill="1" applyBorder="1" applyAlignment="1" applyProtection="1">
      <alignment vertical="center"/>
      <protection locked="0"/>
    </xf>
    <xf numFmtId="43" fontId="51" fillId="16" borderId="12" xfId="2" applyFont="1" applyFill="1" applyBorder="1" applyAlignment="1" applyProtection="1">
      <alignment vertical="center"/>
      <protection locked="0"/>
    </xf>
    <xf numFmtId="43" fontId="51" fillId="16" borderId="5" xfId="2" applyFont="1" applyFill="1" applyBorder="1" applyAlignment="1" applyProtection="1">
      <alignment vertical="center"/>
      <protection locked="0"/>
    </xf>
    <xf numFmtId="43" fontId="51" fillId="16" borderId="2" xfId="2" applyFont="1" applyFill="1" applyBorder="1" applyAlignment="1" applyProtection="1">
      <alignment vertical="center"/>
      <protection locked="0"/>
    </xf>
    <xf numFmtId="43" fontId="51" fillId="16" borderId="13" xfId="2" applyFont="1" applyFill="1" applyBorder="1" applyAlignment="1" applyProtection="1">
      <alignment vertical="center"/>
      <protection locked="0"/>
    </xf>
    <xf numFmtId="43" fontId="21" fillId="18" borderId="19" xfId="2" applyFont="1" applyFill="1" applyBorder="1" applyAlignment="1" applyProtection="1">
      <alignment vertical="center"/>
      <protection locked="0"/>
    </xf>
    <xf numFmtId="43" fontId="21" fillId="25" borderId="34" xfId="2" applyFont="1" applyFill="1" applyBorder="1" applyAlignment="1" applyProtection="1">
      <alignment vertical="center"/>
      <protection locked="0"/>
    </xf>
    <xf numFmtId="43" fontId="21" fillId="20" borderId="18" xfId="2" applyFont="1" applyFill="1" applyBorder="1" applyAlignment="1" applyProtection="1">
      <alignment vertical="center"/>
      <protection locked="0"/>
    </xf>
    <xf numFmtId="43" fontId="21" fillId="21" borderId="19" xfId="2" applyFont="1" applyFill="1" applyBorder="1" applyAlignment="1" applyProtection="1">
      <alignment vertical="center"/>
      <protection locked="0"/>
    </xf>
    <xf numFmtId="43" fontId="20" fillId="16" borderId="19" xfId="2" applyFont="1" applyFill="1" applyBorder="1" applyAlignment="1" applyProtection="1">
      <alignment vertical="center"/>
      <protection locked="0"/>
    </xf>
    <xf numFmtId="43" fontId="20" fillId="16" borderId="24" xfId="2" applyFont="1" applyFill="1" applyBorder="1" applyAlignment="1" applyProtection="1">
      <alignment vertical="center"/>
      <protection locked="0"/>
    </xf>
    <xf numFmtId="43" fontId="20" fillId="16" borderId="12" xfId="2" applyFont="1" applyFill="1" applyBorder="1"/>
    <xf numFmtId="43" fontId="21" fillId="22" borderId="15" xfId="2" applyFont="1" applyFill="1" applyBorder="1" applyAlignment="1" applyProtection="1">
      <alignment vertical="center"/>
      <protection locked="0"/>
    </xf>
    <xf numFmtId="4" fontId="20" fillId="24" borderId="11" xfId="0" applyNumberFormat="1" applyFont="1" applyFill="1" applyBorder="1" applyAlignment="1">
      <alignment vertical="center"/>
    </xf>
    <xf numFmtId="4" fontId="20" fillId="19" borderId="11" xfId="0" applyNumberFormat="1" applyFont="1" applyFill="1" applyBorder="1" applyAlignment="1">
      <alignment vertical="center"/>
    </xf>
    <xf numFmtId="4" fontId="20" fillId="16" borderId="2" xfId="0" applyNumberFormat="1" applyFont="1" applyFill="1" applyBorder="1" applyAlignment="1" applyProtection="1">
      <alignment vertical="center"/>
      <protection locked="0"/>
    </xf>
    <xf numFmtId="4" fontId="20" fillId="16" borderId="12" xfId="0" applyNumberFormat="1" applyFont="1" applyFill="1" applyBorder="1" applyAlignment="1" applyProtection="1">
      <alignment vertical="center"/>
      <protection locked="0"/>
    </xf>
    <xf numFmtId="0" fontId="21" fillId="19" borderId="12" xfId="0" applyFont="1" applyFill="1" applyBorder="1" applyAlignment="1" applyProtection="1">
      <alignment horizontal="center" vertical="center"/>
      <protection locked="0"/>
    </xf>
    <xf numFmtId="4" fontId="20" fillId="0" borderId="8" xfId="0" applyNumberFormat="1" applyFont="1" applyBorder="1" applyAlignment="1">
      <alignment horizontal="left" vertical="center"/>
    </xf>
    <xf numFmtId="43" fontId="20" fillId="0" borderId="9" xfId="2" applyFont="1" applyBorder="1" applyAlignment="1">
      <alignment horizontal="left" vertical="center"/>
    </xf>
    <xf numFmtId="4" fontId="20" fillId="0" borderId="31" xfId="0" applyNumberFormat="1" applyFont="1" applyBorder="1" applyAlignment="1">
      <alignment horizontal="left" vertical="center"/>
    </xf>
    <xf numFmtId="4" fontId="20" fillId="0" borderId="11" xfId="0" applyNumberFormat="1" applyFont="1" applyBorder="1" applyAlignment="1">
      <alignment horizontal="left" vertical="center"/>
    </xf>
    <xf numFmtId="43" fontId="20" fillId="0" borderId="1" xfId="2" applyFont="1" applyBorder="1" applyAlignment="1">
      <alignment horizontal="left" vertical="center"/>
    </xf>
    <xf numFmtId="4" fontId="20" fillId="0" borderId="27" xfId="0" applyNumberFormat="1" applyFont="1" applyBorder="1" applyAlignment="1">
      <alignment horizontal="left" vertical="center"/>
    </xf>
    <xf numFmtId="4" fontId="20" fillId="0" borderId="1" xfId="0" applyNumberFormat="1" applyFont="1" applyBorder="1" applyAlignment="1">
      <alignment horizontal="left" vertical="center"/>
    </xf>
    <xf numFmtId="0" fontId="20" fillId="0" borderId="11" xfId="0" applyFont="1" applyBorder="1" applyAlignment="1">
      <alignment horizontal="left" vertical="center"/>
    </xf>
    <xf numFmtId="0" fontId="20" fillId="0" borderId="1" xfId="0" applyFont="1" applyBorder="1" applyAlignment="1">
      <alignment horizontal="left" vertical="center"/>
    </xf>
    <xf numFmtId="9" fontId="21" fillId="7" borderId="32" xfId="3" applyFont="1" applyFill="1" applyBorder="1" applyAlignment="1" applyProtection="1">
      <alignment vertical="center"/>
      <protection locked="0"/>
    </xf>
    <xf numFmtId="4" fontId="20" fillId="16" borderId="19" xfId="0" applyNumberFormat="1" applyFont="1" applyFill="1" applyBorder="1" applyAlignment="1" applyProtection="1">
      <alignment vertical="center"/>
      <protection locked="0"/>
    </xf>
    <xf numFmtId="4" fontId="20" fillId="0" borderId="12" xfId="0" applyNumberFormat="1" applyFont="1" applyBorder="1" applyAlignment="1">
      <alignment horizontal="left" vertical="center"/>
    </xf>
    <xf numFmtId="0" fontId="20" fillId="12" borderId="0" xfId="0" applyFont="1" applyFill="1"/>
    <xf numFmtId="4" fontId="21" fillId="0" borderId="14" xfId="0" applyNumberFormat="1" applyFont="1" applyBorder="1" applyAlignment="1">
      <alignment horizontal="center" vertical="center" wrapText="1"/>
    </xf>
    <xf numFmtId="4" fontId="20" fillId="0" borderId="0" xfId="0" applyNumberFormat="1" applyFont="1"/>
    <xf numFmtId="0" fontId="21" fillId="0" borderId="0" xfId="0" applyFont="1"/>
    <xf numFmtId="4" fontId="58" fillId="0" borderId="14" xfId="0" applyNumberFormat="1" applyFont="1" applyBorder="1" applyAlignment="1">
      <alignment horizontal="center"/>
    </xf>
    <xf numFmtId="4" fontId="59" fillId="0" borderId="14" xfId="0" applyNumberFormat="1" applyFont="1" applyBorder="1" applyAlignment="1">
      <alignment horizontal="center"/>
    </xf>
    <xf numFmtId="4" fontId="58" fillId="0" borderId="2" xfId="0" applyNumberFormat="1" applyFont="1" applyBorder="1" applyAlignment="1">
      <alignment horizontal="center"/>
    </xf>
    <xf numFmtId="4" fontId="20" fillId="0" borderId="2" xfId="0" applyNumberFormat="1" applyFont="1" applyBorder="1"/>
    <xf numFmtId="4" fontId="20" fillId="0" borderId="11" xfId="0" applyNumberFormat="1" applyFont="1" applyBorder="1"/>
    <xf numFmtId="4" fontId="20" fillId="0" borderId="12" xfId="0" applyNumberFormat="1" applyFont="1" applyBorder="1"/>
    <xf numFmtId="0" fontId="20" fillId="12" borderId="36" xfId="0" applyFont="1" applyFill="1" applyBorder="1"/>
    <xf numFmtId="4" fontId="20" fillId="11" borderId="37" xfId="0" applyNumberFormat="1" applyFont="1" applyFill="1" applyBorder="1"/>
    <xf numFmtId="4" fontId="20" fillId="11" borderId="38" xfId="0" applyNumberFormat="1" applyFont="1" applyFill="1" applyBorder="1"/>
    <xf numFmtId="4" fontId="21" fillId="11" borderId="37" xfId="0" applyNumberFormat="1" applyFont="1" applyFill="1" applyBorder="1"/>
    <xf numFmtId="4" fontId="21" fillId="7" borderId="38" xfId="0" applyNumberFormat="1" applyFont="1" applyFill="1" applyBorder="1"/>
    <xf numFmtId="4" fontId="21" fillId="0" borderId="14" xfId="0" applyNumberFormat="1" applyFont="1" applyBorder="1"/>
    <xf numFmtId="4" fontId="20" fillId="0" borderId="37" xfId="0" applyNumberFormat="1" applyFont="1" applyBorder="1"/>
    <xf numFmtId="4" fontId="20" fillId="13" borderId="37" xfId="0" applyNumberFormat="1" applyFont="1" applyFill="1" applyBorder="1"/>
    <xf numFmtId="4" fontId="20" fillId="0" borderId="36" xfId="0" applyNumberFormat="1" applyFont="1" applyBorder="1"/>
    <xf numFmtId="4" fontId="20" fillId="0" borderId="38" xfId="0" applyNumberFormat="1" applyFont="1" applyBorder="1"/>
    <xf numFmtId="0" fontId="20" fillId="12" borderId="39" xfId="0" applyFont="1" applyFill="1" applyBorder="1"/>
    <xf numFmtId="4" fontId="20" fillId="11" borderId="40" xfId="0" applyNumberFormat="1" applyFont="1" applyFill="1" applyBorder="1"/>
    <xf numFmtId="4" fontId="20" fillId="11" borderId="41" xfId="0" applyNumberFormat="1" applyFont="1" applyFill="1" applyBorder="1"/>
    <xf numFmtId="4" fontId="21" fillId="11" borderId="40" xfId="0" applyNumberFormat="1" applyFont="1" applyFill="1" applyBorder="1"/>
    <xf numFmtId="4" fontId="21" fillId="7" borderId="41" xfId="0" applyNumberFormat="1" applyFont="1" applyFill="1" applyBorder="1"/>
    <xf numFmtId="4" fontId="20" fillId="0" borderId="40" xfId="0" applyNumberFormat="1" applyFont="1" applyBorder="1"/>
    <xf numFmtId="4" fontId="20" fillId="13" borderId="40" xfId="0" applyNumberFormat="1" applyFont="1" applyFill="1" applyBorder="1"/>
    <xf numFmtId="4" fontId="20" fillId="0" borderId="39" xfId="0" applyNumberFormat="1" applyFont="1" applyBorder="1"/>
    <xf numFmtId="4" fontId="20" fillId="0" borderId="41" xfId="0" applyNumberFormat="1" applyFont="1" applyBorder="1"/>
    <xf numFmtId="0" fontId="20" fillId="12" borderId="42" xfId="0" applyFont="1" applyFill="1" applyBorder="1"/>
    <xf numFmtId="4" fontId="20" fillId="11" borderId="43" xfId="0" applyNumberFormat="1" applyFont="1" applyFill="1" applyBorder="1"/>
    <xf numFmtId="4" fontId="20" fillId="11" borderId="44" xfId="0" applyNumberFormat="1" applyFont="1" applyFill="1" applyBorder="1"/>
    <xf numFmtId="4" fontId="21" fillId="11" borderId="43" xfId="0" applyNumberFormat="1" applyFont="1" applyFill="1" applyBorder="1"/>
    <xf numFmtId="4" fontId="21" fillId="7" borderId="43" xfId="0" applyNumberFormat="1" applyFont="1" applyFill="1" applyBorder="1"/>
    <xf numFmtId="4" fontId="20" fillId="0" borderId="43" xfId="0" applyNumberFormat="1" applyFont="1" applyBorder="1"/>
    <xf numFmtId="4" fontId="20" fillId="13" borderId="43" xfId="0" applyNumberFormat="1" applyFont="1" applyFill="1" applyBorder="1"/>
    <xf numFmtId="4" fontId="20" fillId="0" borderId="42" xfId="0" applyNumberFormat="1" applyFont="1" applyBorder="1"/>
    <xf numFmtId="4" fontId="20" fillId="0" borderId="44" xfId="0" applyNumberFormat="1" applyFont="1" applyBorder="1"/>
    <xf numFmtId="4" fontId="21" fillId="10" borderId="0" xfId="0" applyNumberFormat="1" applyFont="1" applyFill="1"/>
    <xf numFmtId="0" fontId="22" fillId="12" borderId="0" xfId="0" applyFont="1" applyFill="1"/>
    <xf numFmtId="4" fontId="23" fillId="0" borderId="14" xfId="0" applyNumberFormat="1" applyFont="1" applyBorder="1" applyAlignment="1">
      <alignment horizontal="center" vertical="center" wrapText="1"/>
    </xf>
    <xf numFmtId="4" fontId="23" fillId="2" borderId="2" xfId="0" applyNumberFormat="1" applyFont="1" applyFill="1" applyBorder="1" applyAlignment="1">
      <alignment horizontal="center" wrapText="1"/>
    </xf>
    <xf numFmtId="4" fontId="23" fillId="2" borderId="2" xfId="0" applyNumberFormat="1" applyFont="1" applyFill="1" applyBorder="1" applyAlignment="1">
      <alignment horizontal="center" vertical="center" wrapText="1"/>
    </xf>
    <xf numFmtId="4" fontId="60" fillId="2" borderId="11" xfId="0" applyNumberFormat="1" applyFont="1" applyFill="1" applyBorder="1" applyAlignment="1">
      <alignment horizontal="center" vertical="center" wrapText="1"/>
    </xf>
    <xf numFmtId="4" fontId="60" fillId="2" borderId="12" xfId="0" applyNumberFormat="1" applyFont="1" applyFill="1" applyBorder="1" applyAlignment="1">
      <alignment horizontal="center" vertical="center" wrapText="1"/>
    </xf>
    <xf numFmtId="4" fontId="20" fillId="0" borderId="1" xfId="0" applyNumberFormat="1" applyFont="1" applyBorder="1"/>
    <xf numFmtId="0" fontId="20" fillId="0" borderId="12" xfId="0" applyFont="1" applyBorder="1"/>
    <xf numFmtId="3" fontId="16" fillId="0" borderId="0" xfId="0" applyNumberFormat="1" applyFont="1"/>
    <xf numFmtId="4" fontId="60" fillId="0" borderId="0" xfId="0" applyNumberFormat="1" applyFont="1"/>
    <xf numFmtId="4" fontId="20" fillId="0" borderId="19" xfId="0" applyNumberFormat="1" applyFont="1" applyBorder="1"/>
    <xf numFmtId="4" fontId="20" fillId="0" borderId="17" xfId="0" applyNumberFormat="1" applyFont="1" applyBorder="1"/>
    <xf numFmtId="0" fontId="20" fillId="0" borderId="19" xfId="0" applyFont="1" applyBorder="1"/>
    <xf numFmtId="4" fontId="20" fillId="13" borderId="21" xfId="0" applyNumberFormat="1" applyFont="1" applyFill="1" applyBorder="1"/>
    <xf numFmtId="4" fontId="20" fillId="13" borderId="22" xfId="0" applyNumberFormat="1" applyFont="1" applyFill="1" applyBorder="1"/>
    <xf numFmtId="4" fontId="20" fillId="0" borderId="21" xfId="0" applyNumberFormat="1" applyFont="1" applyBorder="1"/>
    <xf numFmtId="43" fontId="55" fillId="10" borderId="0" xfId="2" applyFont="1" applyFill="1"/>
    <xf numFmtId="4" fontId="20" fillId="0" borderId="22" xfId="0" applyNumberFormat="1" applyFont="1" applyBorder="1"/>
    <xf numFmtId="164" fontId="55" fillId="10" borderId="0" xfId="2" applyNumberFormat="1" applyFont="1" applyFill="1"/>
    <xf numFmtId="164" fontId="61" fillId="0" borderId="0" xfId="0" applyNumberFormat="1" applyFont="1"/>
    <xf numFmtId="0" fontId="61" fillId="0" borderId="0" xfId="0" applyFont="1"/>
    <xf numFmtId="4" fontId="20" fillId="13" borderId="24" xfId="0" applyNumberFormat="1" applyFont="1" applyFill="1" applyBorder="1"/>
    <xf numFmtId="4" fontId="20" fillId="0" borderId="24" xfId="0" applyNumberFormat="1" applyFont="1" applyBorder="1"/>
    <xf numFmtId="4" fontId="20" fillId="0" borderId="25" xfId="0" applyNumberFormat="1" applyFont="1" applyBorder="1"/>
    <xf numFmtId="4" fontId="21" fillId="0" borderId="19" xfId="0" applyNumberFormat="1" applyFont="1" applyBorder="1"/>
    <xf numFmtId="164" fontId="21" fillId="0" borderId="0" xfId="2" applyNumberFormat="1" applyFont="1"/>
    <xf numFmtId="0" fontId="62" fillId="0" borderId="0" xfId="0" applyFont="1"/>
    <xf numFmtId="4" fontId="55" fillId="0" borderId="0" xfId="0" applyNumberFormat="1" applyFont="1"/>
    <xf numFmtId="4" fontId="22" fillId="2" borderId="19" xfId="0" applyNumberFormat="1" applyFont="1" applyFill="1" applyBorder="1" applyAlignment="1">
      <alignment horizontal="center"/>
    </xf>
    <xf numFmtId="0" fontId="22" fillId="2" borderId="19" xfId="0" applyFont="1" applyFill="1" applyBorder="1" applyAlignment="1">
      <alignment horizontal="center"/>
    </xf>
    <xf numFmtId="43" fontId="22" fillId="0" borderId="0" xfId="2" applyFont="1"/>
    <xf numFmtId="164" fontId="22" fillId="0" borderId="0" xfId="2" applyNumberFormat="1" applyFont="1"/>
    <xf numFmtId="0" fontId="63" fillId="0" borderId="0" xfId="0" applyFont="1"/>
    <xf numFmtId="0" fontId="21" fillId="13" borderId="20" xfId="0" applyFont="1" applyFill="1" applyBorder="1"/>
    <xf numFmtId="0" fontId="21" fillId="13" borderId="23" xfId="0" applyFont="1" applyFill="1" applyBorder="1"/>
    <xf numFmtId="0" fontId="21" fillId="13" borderId="47" xfId="0" applyFont="1" applyFill="1" applyBorder="1"/>
    <xf numFmtId="4" fontId="20" fillId="13" borderId="46" xfId="0" applyNumberFormat="1" applyFont="1" applyFill="1" applyBorder="1"/>
    <xf numFmtId="4" fontId="20" fillId="13" borderId="48" xfId="0" applyNumberFormat="1" applyFont="1" applyFill="1" applyBorder="1"/>
    <xf numFmtId="4" fontId="20" fillId="0" borderId="46" xfId="0" applyNumberFormat="1" applyFont="1" applyBorder="1"/>
    <xf numFmtId="4" fontId="20" fillId="0" borderId="48" xfId="0" applyNumberFormat="1" applyFont="1" applyBorder="1"/>
    <xf numFmtId="0" fontId="21" fillId="0" borderId="16" xfId="0" applyFont="1" applyBorder="1" applyAlignment="1">
      <alignment horizontal="center"/>
    </xf>
    <xf numFmtId="43" fontId="39" fillId="25" borderId="49" xfId="2" applyFont="1" applyFill="1" applyBorder="1"/>
    <xf numFmtId="43" fontId="39" fillId="7" borderId="50" xfId="2" applyFont="1" applyFill="1" applyBorder="1"/>
    <xf numFmtId="0" fontId="42" fillId="0" borderId="0" xfId="0" applyFont="1" applyAlignment="1">
      <alignment horizontal="right"/>
    </xf>
    <xf numFmtId="4" fontId="20" fillId="0" borderId="3" xfId="0" applyNumberFormat="1" applyFont="1" applyBorder="1" applyAlignment="1">
      <alignment horizontal="left" vertical="center"/>
    </xf>
    <xf numFmtId="43" fontId="20" fillId="0" borderId="4" xfId="2" applyFont="1" applyBorder="1" applyAlignment="1">
      <alignment horizontal="left" vertical="center"/>
    </xf>
    <xf numFmtId="4" fontId="20" fillId="0" borderId="4" xfId="0" applyNumberFormat="1" applyFont="1" applyBorder="1" applyAlignment="1">
      <alignment horizontal="left" vertical="center"/>
    </xf>
    <xf numFmtId="4" fontId="20" fillId="0" borderId="5" xfId="0" applyNumberFormat="1" applyFont="1" applyBorder="1" applyAlignment="1">
      <alignment horizontal="left" vertical="center"/>
    </xf>
    <xf numFmtId="4" fontId="21" fillId="0" borderId="11" xfId="0" applyNumberFormat="1" applyFont="1" applyBorder="1" applyAlignment="1">
      <alignment horizontal="left" vertical="center"/>
    </xf>
    <xf numFmtId="4" fontId="21" fillId="16" borderId="19" xfId="0" applyNumberFormat="1" applyFont="1" applyFill="1" applyBorder="1" applyAlignment="1" applyProtection="1">
      <alignment vertical="center"/>
      <protection locked="0"/>
    </xf>
    <xf numFmtId="43" fontId="21" fillId="15" borderId="19" xfId="2" applyFont="1" applyFill="1" applyBorder="1" applyAlignment="1" applyProtection="1">
      <alignment vertical="center"/>
      <protection locked="0"/>
    </xf>
    <xf numFmtId="43" fontId="21" fillId="21" borderId="15" xfId="2" applyFont="1" applyFill="1" applyBorder="1" applyAlignment="1" applyProtection="1">
      <alignment vertical="center"/>
      <protection locked="0"/>
    </xf>
    <xf numFmtId="43" fontId="21" fillId="13" borderId="19" xfId="2" applyFont="1" applyFill="1" applyBorder="1" applyAlignment="1" applyProtection="1">
      <alignment vertical="center"/>
      <protection locked="0"/>
    </xf>
    <xf numFmtId="43" fontId="21" fillId="20" borderId="19" xfId="2" applyFont="1" applyFill="1" applyBorder="1" applyAlignment="1" applyProtection="1">
      <alignment vertical="center"/>
      <protection locked="0"/>
    </xf>
    <xf numFmtId="43" fontId="51" fillId="0" borderId="1" xfId="2" applyFont="1" applyBorder="1" applyAlignment="1">
      <alignment horizontal="left" vertical="center"/>
    </xf>
    <xf numFmtId="0" fontId="21" fillId="20" borderId="16" xfId="0" applyFont="1" applyFill="1" applyBorder="1"/>
    <xf numFmtId="0" fontId="12" fillId="15" borderId="16" xfId="0" applyFont="1" applyFill="1" applyBorder="1"/>
    <xf numFmtId="43" fontId="12" fillId="15" borderId="17" xfId="2" applyFont="1" applyFill="1" applyBorder="1"/>
    <xf numFmtId="0" fontId="3" fillId="15" borderId="17" xfId="0" applyFont="1" applyFill="1" applyBorder="1"/>
    <xf numFmtId="43" fontId="3" fillId="15" borderId="17" xfId="2" applyFont="1" applyFill="1" applyBorder="1"/>
    <xf numFmtId="0" fontId="3" fillId="15" borderId="30" xfId="0" applyFont="1" applyFill="1" applyBorder="1"/>
    <xf numFmtId="43" fontId="21" fillId="15" borderId="18" xfId="2" applyFont="1" applyFill="1" applyBorder="1" applyAlignment="1" applyProtection="1">
      <alignment vertical="center"/>
      <protection locked="0"/>
    </xf>
    <xf numFmtId="0" fontId="21" fillId="15" borderId="16" xfId="0" applyFont="1" applyFill="1" applyBorder="1"/>
    <xf numFmtId="43" fontId="21" fillId="15" borderId="17" xfId="2" applyFont="1" applyFill="1" applyBorder="1"/>
    <xf numFmtId="0" fontId="20" fillId="15" borderId="17" xfId="0" applyFont="1" applyFill="1" applyBorder="1"/>
    <xf numFmtId="43" fontId="20" fillId="15" borderId="17" xfId="2" applyFont="1" applyFill="1" applyBorder="1"/>
    <xf numFmtId="0" fontId="20" fillId="15" borderId="30" xfId="0" applyFont="1" applyFill="1" applyBorder="1"/>
    <xf numFmtId="43" fontId="21" fillId="21" borderId="52" xfId="2" applyFont="1" applyFill="1" applyBorder="1" applyAlignment="1" applyProtection="1">
      <alignment vertical="center"/>
      <protection locked="0"/>
    </xf>
    <xf numFmtId="43" fontId="21" fillId="21" borderId="51" xfId="2" applyFont="1" applyFill="1" applyBorder="1" applyAlignment="1" applyProtection="1">
      <alignment vertical="center"/>
      <protection locked="0"/>
    </xf>
    <xf numFmtId="43" fontId="21" fillId="11" borderId="18" xfId="2" applyFont="1" applyFill="1" applyBorder="1" applyAlignment="1" applyProtection="1">
      <alignment vertical="center"/>
      <protection locked="0"/>
    </xf>
    <xf numFmtId="0" fontId="21" fillId="11" borderId="16" xfId="0" applyFont="1" applyFill="1" applyBorder="1"/>
    <xf numFmtId="43" fontId="21" fillId="11" borderId="17" xfId="2" applyFont="1" applyFill="1" applyBorder="1"/>
    <xf numFmtId="0" fontId="20" fillId="11" borderId="17" xfId="0" applyFont="1" applyFill="1" applyBorder="1"/>
    <xf numFmtId="43" fontId="20" fillId="11" borderId="17" xfId="2" applyFont="1" applyFill="1" applyBorder="1"/>
    <xf numFmtId="0" fontId="20" fillId="11" borderId="30" xfId="0" applyFont="1" applyFill="1" applyBorder="1"/>
    <xf numFmtId="43" fontId="20" fillId="16" borderId="52" xfId="2" applyFont="1" applyFill="1" applyBorder="1" applyAlignment="1" applyProtection="1">
      <alignment vertical="center"/>
      <protection locked="0"/>
    </xf>
    <xf numFmtId="0" fontId="20" fillId="0" borderId="53" xfId="0" applyFont="1" applyBorder="1" applyProtection="1">
      <protection locked="0"/>
    </xf>
    <xf numFmtId="43" fontId="20" fillId="0" borderId="53" xfId="2" applyFont="1" applyBorder="1" applyProtection="1">
      <protection locked="0"/>
    </xf>
    <xf numFmtId="0" fontId="20" fillId="0" borderId="54" xfId="0" applyFont="1" applyBorder="1" applyProtection="1">
      <protection locked="0"/>
    </xf>
    <xf numFmtId="43" fontId="20" fillId="0" borderId="54" xfId="2" applyFont="1" applyBorder="1" applyProtection="1">
      <protection locked="0"/>
    </xf>
    <xf numFmtId="0" fontId="21" fillId="0" borderId="55" xfId="0" applyFont="1" applyBorder="1" applyProtection="1">
      <protection locked="0"/>
    </xf>
    <xf numFmtId="43" fontId="21" fillId="0" borderId="55" xfId="2" applyFont="1" applyBorder="1" applyProtection="1">
      <protection locked="0"/>
    </xf>
    <xf numFmtId="0" fontId="20" fillId="0" borderId="36" xfId="0" applyFont="1" applyBorder="1" applyProtection="1">
      <protection locked="0"/>
    </xf>
    <xf numFmtId="0" fontId="20" fillId="0" borderId="39" xfId="0" applyFont="1" applyBorder="1" applyProtection="1">
      <protection locked="0"/>
    </xf>
    <xf numFmtId="0" fontId="21" fillId="0" borderId="42" xfId="0" applyFont="1" applyBorder="1" applyProtection="1">
      <protection locked="0"/>
    </xf>
    <xf numFmtId="43" fontId="20" fillId="0" borderId="37" xfId="2" applyFont="1" applyBorder="1" applyProtection="1">
      <protection locked="0"/>
    </xf>
    <xf numFmtId="43" fontId="20" fillId="0" borderId="40" xfId="2" applyFont="1" applyBorder="1" applyProtection="1">
      <protection locked="0"/>
    </xf>
    <xf numFmtId="43" fontId="21" fillId="0" borderId="43" xfId="2" applyFont="1" applyBorder="1" applyProtection="1">
      <protection locked="0"/>
    </xf>
    <xf numFmtId="4" fontId="21" fillId="0" borderId="1" xfId="0" applyNumberFormat="1" applyFont="1" applyBorder="1" applyAlignment="1">
      <alignment horizontal="center" vertical="center"/>
    </xf>
    <xf numFmtId="0" fontId="20" fillId="0" borderId="0" xfId="0" applyFont="1" applyAlignment="1">
      <alignment horizontal="center"/>
    </xf>
    <xf numFmtId="4" fontId="12" fillId="0" borderId="0" xfId="0" applyNumberFormat="1" applyFont="1" applyBorder="1" applyAlignment="1">
      <alignment horizontal="center" vertical="center"/>
    </xf>
    <xf numFmtId="43" fontId="21" fillId="21" borderId="24" xfId="2" applyFont="1" applyFill="1" applyBorder="1" applyAlignment="1" applyProtection="1">
      <alignment vertical="center"/>
      <protection locked="0"/>
    </xf>
    <xf numFmtId="0" fontId="20" fillId="0" borderId="11" xfId="0" applyFont="1" applyBorder="1"/>
    <xf numFmtId="43" fontId="20" fillId="0" borderId="1" xfId="2" applyFont="1" applyBorder="1"/>
    <xf numFmtId="43" fontId="3" fillId="0" borderId="1" xfId="2" applyFont="1" applyBorder="1"/>
    <xf numFmtId="0" fontId="20" fillId="0" borderId="56" xfId="0" applyFont="1" applyBorder="1" applyProtection="1">
      <protection locked="0"/>
    </xf>
    <xf numFmtId="0" fontId="20" fillId="0" borderId="54" xfId="0" applyFont="1" applyBorder="1" applyAlignment="1" applyProtection="1">
      <alignment horizontal="center"/>
      <protection locked="0"/>
    </xf>
    <xf numFmtId="0" fontId="20" fillId="0" borderId="57"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6" xfId="0" applyFont="1" applyBorder="1"/>
    <xf numFmtId="0" fontId="20" fillId="0" borderId="2" xfId="0" applyFont="1" applyBorder="1"/>
    <xf numFmtId="0" fontId="20" fillId="0" borderId="58" xfId="0" applyFont="1" applyBorder="1" applyProtection="1">
      <protection locked="0"/>
    </xf>
    <xf numFmtId="43" fontId="20" fillId="0" borderId="56" xfId="2" applyFont="1" applyBorder="1" applyProtection="1">
      <protection locked="0"/>
    </xf>
    <xf numFmtId="0" fontId="20" fillId="0" borderId="6" xfId="0" applyFont="1" applyBorder="1" applyAlignment="1" applyProtection="1">
      <alignment horizontal="center"/>
      <protection locked="0"/>
    </xf>
    <xf numFmtId="43" fontId="20" fillId="0" borderId="59" xfId="2" applyFont="1" applyBorder="1" applyProtection="1">
      <protection locked="0"/>
    </xf>
    <xf numFmtId="0" fontId="20" fillId="0" borderId="11" xfId="0" applyFont="1" applyBorder="1" applyProtection="1">
      <protection locked="0"/>
    </xf>
    <xf numFmtId="43" fontId="20" fillId="0" borderId="1" xfId="2" applyFont="1" applyBorder="1" applyProtection="1">
      <protection locked="0"/>
    </xf>
    <xf numFmtId="0" fontId="20" fillId="0" borderId="1" xfId="0" applyFont="1" applyBorder="1" applyProtection="1">
      <protection locked="0"/>
    </xf>
    <xf numFmtId="43" fontId="20" fillId="0" borderId="2" xfId="2" applyFont="1" applyBorder="1" applyProtection="1">
      <protection locked="0"/>
    </xf>
    <xf numFmtId="0" fontId="20" fillId="0" borderId="6" xfId="0" applyFont="1" applyFill="1" applyBorder="1"/>
    <xf numFmtId="43" fontId="21" fillId="0" borderId="0" xfId="2" applyFont="1" applyFill="1" applyBorder="1" applyAlignment="1" applyProtection="1">
      <alignment vertical="center"/>
      <protection locked="0"/>
    </xf>
    <xf numFmtId="4" fontId="21" fillId="0" borderId="0" xfId="0" applyNumberFormat="1" applyFont="1" applyFill="1" applyBorder="1" applyAlignment="1" applyProtection="1">
      <alignment vertical="center"/>
      <protection locked="0"/>
    </xf>
    <xf numFmtId="0" fontId="12" fillId="3" borderId="11" xfId="0" applyFont="1" applyFill="1" applyBorder="1" applyAlignment="1">
      <alignment horizontal="center"/>
    </xf>
    <xf numFmtId="0" fontId="12" fillId="3" borderId="1" xfId="0" applyFont="1" applyFill="1" applyBorder="1" applyAlignment="1">
      <alignment horizontal="center"/>
    </xf>
    <xf numFmtId="0" fontId="12" fillId="3" borderId="12" xfId="0" applyFont="1" applyFill="1" applyBorder="1" applyAlignment="1">
      <alignment horizontal="center"/>
    </xf>
    <xf numFmtId="0" fontId="27" fillId="0" borderId="0" xfId="0" applyFont="1" applyAlignment="1">
      <alignment horizontal="center"/>
    </xf>
    <xf numFmtId="0" fontId="44" fillId="18" borderId="3" xfId="0" applyFont="1" applyFill="1" applyBorder="1" applyAlignment="1">
      <alignment horizontal="center"/>
    </xf>
    <xf numFmtId="0" fontId="45" fillId="18" borderId="4" xfId="0" applyFont="1" applyFill="1" applyBorder="1"/>
    <xf numFmtId="0" fontId="45" fillId="18" borderId="5" xfId="0" applyFont="1" applyFill="1" applyBorder="1"/>
    <xf numFmtId="0" fontId="4" fillId="16" borderId="8" xfId="0" applyFont="1" applyFill="1" applyBorder="1" applyAlignment="1" applyProtection="1">
      <alignment horizontal="center"/>
      <protection locked="0"/>
    </xf>
    <xf numFmtId="0" fontId="64" fillId="16" borderId="9" xfId="0" applyFont="1" applyFill="1" applyBorder="1" applyProtection="1">
      <protection locked="0"/>
    </xf>
    <xf numFmtId="0" fontId="64" fillId="16" borderId="10" xfId="0" applyFont="1" applyFill="1" applyBorder="1" applyProtection="1">
      <protection locked="0"/>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2" fillId="16" borderId="2" xfId="0" applyFont="1" applyFill="1" applyBorder="1" applyAlignment="1" applyProtection="1">
      <alignment horizontal="center"/>
      <protection locked="0"/>
    </xf>
    <xf numFmtId="0" fontId="23" fillId="6" borderId="2" xfId="0" applyFont="1" applyFill="1" applyBorder="1" applyAlignment="1" applyProtection="1">
      <alignment horizontal="center"/>
      <protection locked="0"/>
    </xf>
    <xf numFmtId="0" fontId="34" fillId="0" borderId="0" xfId="0" applyFont="1" applyAlignment="1">
      <alignment horizontal="center"/>
    </xf>
    <xf numFmtId="0" fontId="23" fillId="26" borderId="2" xfId="0" applyFont="1" applyFill="1" applyBorder="1" applyAlignment="1" applyProtection="1">
      <alignment horizontal="center"/>
      <protection locked="0"/>
    </xf>
    <xf numFmtId="0" fontId="42" fillId="15" borderId="2" xfId="0" applyFont="1" applyFill="1" applyBorder="1" applyAlignment="1">
      <alignment horizontal="center"/>
    </xf>
    <xf numFmtId="0" fontId="42" fillId="13" borderId="2" xfId="0" applyFont="1" applyFill="1" applyBorder="1" applyAlignment="1">
      <alignment horizontal="center"/>
    </xf>
    <xf numFmtId="0" fontId="23" fillId="15" borderId="3" xfId="0" applyFont="1" applyFill="1" applyBorder="1" applyAlignment="1">
      <alignment horizontal="center"/>
    </xf>
    <xf numFmtId="0" fontId="22" fillId="15" borderId="4" xfId="0" applyFont="1" applyFill="1" applyBorder="1"/>
    <xf numFmtId="0" fontId="22" fillId="15" borderId="5" xfId="0" applyFont="1" applyFill="1" applyBorder="1"/>
    <xf numFmtId="0" fontId="23" fillId="15" borderId="8" xfId="0" applyFont="1" applyFill="1" applyBorder="1" applyAlignment="1">
      <alignment horizontal="center"/>
    </xf>
    <xf numFmtId="0" fontId="23" fillId="15" borderId="9" xfId="0" applyFont="1" applyFill="1" applyBorder="1" applyAlignment="1">
      <alignment horizontal="center"/>
    </xf>
    <xf numFmtId="0" fontId="23" fillId="15" borderId="10" xfId="0" applyFont="1" applyFill="1" applyBorder="1" applyAlignment="1">
      <alignment horizontal="center"/>
    </xf>
    <xf numFmtId="0" fontId="0" fillId="0" borderId="0" xfId="0" applyAlignment="1">
      <alignment horizontal="justify" vertical="justify" wrapText="1"/>
    </xf>
    <xf numFmtId="4" fontId="21" fillId="0" borderId="8" xfId="0" applyNumberFormat="1" applyFont="1" applyBorder="1" applyAlignment="1">
      <alignment horizontal="center" vertical="center"/>
    </xf>
    <xf numFmtId="4" fontId="21" fillId="0" borderId="9" xfId="0" applyNumberFormat="1" applyFont="1" applyBorder="1" applyAlignment="1">
      <alignment horizontal="center" vertical="center"/>
    </xf>
    <xf numFmtId="4" fontId="9" fillId="0" borderId="11" xfId="0" applyNumberFormat="1" applyFont="1" applyBorder="1" applyAlignment="1">
      <alignment horizontal="center" vertical="center"/>
    </xf>
    <xf numFmtId="4" fontId="9" fillId="0" borderId="1" xfId="0" applyNumberFormat="1" applyFont="1" applyBorder="1" applyAlignment="1">
      <alignment horizontal="center" vertical="center"/>
    </xf>
    <xf numFmtId="4" fontId="9" fillId="0" borderId="27"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27" xfId="0" applyNumberFormat="1" applyFont="1" applyBorder="1" applyAlignment="1">
      <alignment horizontal="center" vertical="center"/>
    </xf>
    <xf numFmtId="0" fontId="4" fillId="10" borderId="3" xfId="0" applyFont="1" applyFill="1" applyBorder="1" applyAlignment="1">
      <alignment horizontal="center"/>
    </xf>
    <xf numFmtId="0" fontId="3" fillId="10" borderId="4" xfId="0" applyFont="1" applyFill="1" applyBorder="1"/>
    <xf numFmtId="0" fontId="3" fillId="10" borderId="5" xfId="0" applyFont="1" applyFill="1" applyBorder="1"/>
    <xf numFmtId="0" fontId="4" fillId="10" borderId="8" xfId="0" applyFont="1" applyFill="1" applyBorder="1" applyAlignment="1">
      <alignment horizontal="center"/>
    </xf>
    <xf numFmtId="0" fontId="3" fillId="10" borderId="9" xfId="0" applyFont="1" applyFill="1" applyBorder="1"/>
    <xf numFmtId="0" fontId="3" fillId="10" borderId="10" xfId="0" applyFont="1" applyFill="1" applyBorder="1"/>
    <xf numFmtId="0" fontId="23" fillId="5" borderId="11" xfId="0" applyFont="1" applyFill="1" applyBorder="1" applyAlignment="1">
      <alignment horizontal="center" vertical="center"/>
    </xf>
    <xf numFmtId="0" fontId="23" fillId="5" borderId="1" xfId="0" applyFont="1" applyFill="1" applyBorder="1" applyAlignment="1">
      <alignment horizontal="center" vertical="center"/>
    </xf>
    <xf numFmtId="0" fontId="23" fillId="5" borderId="12" xfId="0" applyFont="1" applyFill="1" applyBorder="1" applyAlignment="1">
      <alignment horizontal="center" vertical="center"/>
    </xf>
    <xf numFmtId="0" fontId="12" fillId="15" borderId="16" xfId="0" applyFont="1" applyFill="1" applyBorder="1" applyAlignment="1">
      <alignment horizontal="center" vertical="center"/>
    </xf>
    <xf numFmtId="0" fontId="12" fillId="15" borderId="17" xfId="0" applyFont="1" applyFill="1" applyBorder="1" applyAlignment="1">
      <alignment horizontal="center" vertical="center"/>
    </xf>
    <xf numFmtId="0" fontId="12" fillId="15" borderId="18" xfId="0" applyFont="1" applyFill="1" applyBorder="1" applyAlignment="1">
      <alignment horizontal="center" vertical="center"/>
    </xf>
    <xf numFmtId="0" fontId="23" fillId="20" borderId="11" xfId="0" applyFont="1" applyFill="1" applyBorder="1" applyAlignment="1">
      <alignment horizontal="center" vertical="center"/>
    </xf>
    <xf numFmtId="0" fontId="23" fillId="20" borderId="1" xfId="0" applyFont="1" applyFill="1" applyBorder="1" applyAlignment="1">
      <alignment horizontal="center" vertical="center"/>
    </xf>
    <xf numFmtId="0" fontId="23" fillId="20" borderId="12" xfId="0" applyFont="1" applyFill="1" applyBorder="1" applyAlignment="1">
      <alignment horizontal="center" vertical="center"/>
    </xf>
    <xf numFmtId="4" fontId="20" fillId="0" borderId="11" xfId="0" applyNumberFormat="1" applyFont="1" applyBorder="1" applyAlignment="1">
      <alignment horizontal="left" vertical="center"/>
    </xf>
    <xf numFmtId="43" fontId="20" fillId="0" borderId="1" xfId="2" applyFont="1" applyBorder="1" applyAlignment="1">
      <alignment horizontal="left" vertical="center"/>
    </xf>
    <xf numFmtId="4" fontId="20" fillId="0" borderId="1" xfId="0" applyNumberFormat="1" applyFont="1" applyBorder="1" applyAlignment="1">
      <alignment horizontal="left" vertical="center"/>
    </xf>
    <xf numFmtId="4" fontId="20" fillId="0" borderId="12" xfId="0" applyNumberFormat="1" applyFont="1" applyBorder="1" applyAlignment="1">
      <alignment horizontal="left" vertical="center"/>
    </xf>
    <xf numFmtId="4" fontId="20" fillId="0" borderId="11" xfId="0" applyNumberFormat="1" applyFont="1" applyBorder="1" applyAlignment="1">
      <alignment vertical="center"/>
    </xf>
    <xf numFmtId="4" fontId="20" fillId="0" borderId="1" xfId="0" applyNumberFormat="1" applyFont="1" applyBorder="1" applyAlignment="1">
      <alignment vertical="center"/>
    </xf>
    <xf numFmtId="4" fontId="20" fillId="0" borderId="12" xfId="0" applyNumberFormat="1" applyFont="1" applyBorder="1" applyAlignment="1">
      <alignment vertical="center"/>
    </xf>
    <xf numFmtId="43" fontId="21" fillId="7" borderId="16" xfId="2" applyFont="1" applyFill="1" applyBorder="1" applyAlignment="1">
      <alignment horizontal="center" vertical="center"/>
    </xf>
    <xf numFmtId="0" fontId="21" fillId="7" borderId="17" xfId="0" applyFont="1" applyFill="1" applyBorder="1" applyAlignment="1">
      <alignment horizontal="center" vertical="center"/>
    </xf>
    <xf numFmtId="43" fontId="21" fillId="7" borderId="18" xfId="2" applyFont="1" applyFill="1" applyBorder="1" applyAlignment="1">
      <alignment horizontal="center" vertical="center"/>
    </xf>
    <xf numFmtId="0" fontId="23" fillId="8" borderId="11" xfId="0" applyFont="1" applyFill="1" applyBorder="1" applyAlignment="1">
      <alignment horizontal="center" vertical="center"/>
    </xf>
    <xf numFmtId="43" fontId="23" fillId="8" borderId="1" xfId="2" applyFont="1" applyFill="1" applyBorder="1" applyAlignment="1">
      <alignment horizontal="center" vertical="center"/>
    </xf>
    <xf numFmtId="0" fontId="23" fillId="8" borderId="1" xfId="0" applyFont="1" applyFill="1" applyBorder="1" applyAlignment="1">
      <alignment horizontal="center" vertical="center"/>
    </xf>
    <xf numFmtId="0" fontId="23" fillId="8" borderId="12" xfId="0" applyFont="1" applyFill="1" applyBorder="1" applyAlignment="1">
      <alignment horizontal="center" vertical="center"/>
    </xf>
    <xf numFmtId="4" fontId="20" fillId="0" borderId="2" xfId="0" applyNumberFormat="1" applyFont="1" applyBorder="1" applyAlignment="1">
      <alignment vertical="center"/>
    </xf>
    <xf numFmtId="0" fontId="51" fillId="0" borderId="23" xfId="0" applyFont="1" applyBorder="1" applyAlignment="1">
      <alignment horizontal="center" vertical="center"/>
    </xf>
    <xf numFmtId="0" fontId="51" fillId="0" borderId="25" xfId="0" applyFont="1" applyBorder="1" applyAlignment="1">
      <alignment horizontal="center" vertical="center"/>
    </xf>
    <xf numFmtId="4" fontId="20" fillId="0" borderId="27" xfId="0" applyNumberFormat="1" applyFont="1" applyBorder="1" applyAlignment="1">
      <alignment horizontal="left" vertical="center"/>
    </xf>
    <xf numFmtId="4" fontId="50" fillId="20" borderId="11" xfId="0" applyNumberFormat="1" applyFont="1" applyFill="1" applyBorder="1" applyAlignment="1">
      <alignment horizontal="center" vertical="center"/>
    </xf>
    <xf numFmtId="4" fontId="50" fillId="20" borderId="1" xfId="0" applyNumberFormat="1" applyFont="1" applyFill="1" applyBorder="1" applyAlignment="1">
      <alignment horizontal="center" vertical="center"/>
    </xf>
    <xf numFmtId="4" fontId="50" fillId="20" borderId="12" xfId="0" applyNumberFormat="1" applyFont="1" applyFill="1" applyBorder="1" applyAlignment="1">
      <alignment horizontal="center" vertical="center"/>
    </xf>
    <xf numFmtId="0" fontId="23" fillId="0" borderId="11" xfId="0" applyFont="1" applyBorder="1" applyAlignment="1">
      <alignment horizontal="center"/>
    </xf>
    <xf numFmtId="43" fontId="23" fillId="0" borderId="1" xfId="2" applyFont="1" applyBorder="1" applyAlignment="1">
      <alignment horizontal="center"/>
    </xf>
    <xf numFmtId="0" fontId="23" fillId="0" borderId="1" xfId="0" applyFont="1" applyBorder="1" applyAlignment="1">
      <alignment horizontal="center"/>
    </xf>
    <xf numFmtId="0" fontId="23" fillId="0" borderId="12" xfId="0" applyFont="1" applyBorder="1" applyAlignment="1">
      <alignment horizontal="center"/>
    </xf>
    <xf numFmtId="0" fontId="21" fillId="15" borderId="16" xfId="0" applyFont="1" applyFill="1" applyBorder="1" applyAlignment="1">
      <alignment horizontal="center"/>
    </xf>
    <xf numFmtId="0" fontId="21" fillId="15" borderId="17" xfId="0" applyFont="1" applyFill="1" applyBorder="1" applyAlignment="1">
      <alignment horizontal="center"/>
    </xf>
    <xf numFmtId="0" fontId="21" fillId="15" borderId="18" xfId="0" applyFont="1" applyFill="1" applyBorder="1" applyAlignment="1">
      <alignment horizontal="center"/>
    </xf>
    <xf numFmtId="4" fontId="21" fillId="0" borderId="4" xfId="0" applyNumberFormat="1" applyFont="1" applyBorder="1" applyAlignment="1">
      <alignment vertical="center"/>
    </xf>
    <xf numFmtId="4" fontId="21" fillId="0" borderId="29" xfId="0" applyNumberFormat="1" applyFont="1" applyBorder="1" applyAlignment="1">
      <alignment vertical="center"/>
    </xf>
    <xf numFmtId="0" fontId="12" fillId="22" borderId="3" xfId="0" applyFont="1" applyFill="1" applyBorder="1" applyAlignment="1">
      <alignment horizontal="center" vertical="center"/>
    </xf>
    <xf numFmtId="0" fontId="12" fillId="22" borderId="4" xfId="0" applyFont="1" applyFill="1" applyBorder="1" applyAlignment="1">
      <alignment horizontal="center" vertical="center"/>
    </xf>
    <xf numFmtId="0" fontId="12" fillId="22" borderId="5" xfId="0" applyFont="1" applyFill="1" applyBorder="1" applyAlignment="1">
      <alignment horizontal="center" vertic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4" fontId="12" fillId="0" borderId="16" xfId="0" applyNumberFormat="1" applyFont="1" applyBorder="1" applyAlignment="1">
      <alignment horizontal="center" vertical="center"/>
    </xf>
    <xf numFmtId="43" fontId="12" fillId="0" borderId="17" xfId="2" applyFont="1" applyBorder="1" applyAlignment="1">
      <alignment horizontal="center" vertical="center"/>
    </xf>
    <xf numFmtId="4" fontId="12" fillId="0" borderId="17"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21" fillId="7" borderId="16" xfId="0" applyFont="1" applyFill="1" applyBorder="1" applyAlignment="1">
      <alignment horizontal="center"/>
    </xf>
    <xf numFmtId="43" fontId="21" fillId="7" borderId="17" xfId="2" applyFont="1" applyFill="1" applyBorder="1" applyAlignment="1">
      <alignment horizontal="center"/>
    </xf>
    <xf numFmtId="0" fontId="21" fillId="7" borderId="17" xfId="0" applyFont="1" applyFill="1" applyBorder="1" applyAlignment="1">
      <alignment horizontal="center"/>
    </xf>
    <xf numFmtId="0" fontId="21" fillId="7" borderId="18" xfId="0" applyFont="1" applyFill="1" applyBorder="1" applyAlignment="1">
      <alignment horizontal="center"/>
    </xf>
    <xf numFmtId="4" fontId="9" fillId="8" borderId="16" xfId="0" applyNumberFormat="1" applyFont="1" applyFill="1" applyBorder="1" applyAlignment="1">
      <alignment horizontal="center" vertical="center"/>
    </xf>
    <xf numFmtId="43" fontId="9" fillId="8" borderId="17" xfId="2" applyFont="1" applyFill="1" applyBorder="1" applyAlignment="1">
      <alignment horizontal="center" vertical="center"/>
    </xf>
    <xf numFmtId="4" fontId="9" fillId="8" borderId="17" xfId="0" applyNumberFormat="1" applyFont="1" applyFill="1" applyBorder="1" applyAlignment="1">
      <alignment horizontal="center" vertical="center"/>
    </xf>
    <xf numFmtId="4" fontId="9" fillId="8" borderId="18" xfId="0" applyNumberFormat="1" applyFont="1" applyFill="1" applyBorder="1" applyAlignment="1">
      <alignment horizontal="center" vertical="center"/>
    </xf>
    <xf numFmtId="0" fontId="12" fillId="17" borderId="3" xfId="0" applyFont="1" applyFill="1" applyBorder="1" applyAlignment="1">
      <alignment horizontal="center" vertical="center"/>
    </xf>
    <xf numFmtId="43" fontId="12" fillId="17" borderId="4" xfId="2" applyFont="1" applyFill="1" applyBorder="1" applyAlignment="1">
      <alignment horizontal="center" vertical="center"/>
    </xf>
    <xf numFmtId="0" fontId="12" fillId="17" borderId="4" xfId="0" applyFont="1" applyFill="1" applyBorder="1" applyAlignment="1">
      <alignment horizontal="center" vertical="center"/>
    </xf>
    <xf numFmtId="0" fontId="12" fillId="17" borderId="5" xfId="0" applyFont="1" applyFill="1" applyBorder="1" applyAlignment="1">
      <alignment horizontal="center" vertical="center"/>
    </xf>
    <xf numFmtId="4" fontId="20" fillId="9" borderId="16" xfId="0" applyNumberFormat="1" applyFont="1" applyFill="1" applyBorder="1" applyAlignment="1">
      <alignment horizontal="left" vertical="center"/>
    </xf>
    <xf numFmtId="43" fontId="20" fillId="9" borderId="17" xfId="2" applyFont="1" applyFill="1" applyBorder="1" applyAlignment="1">
      <alignment horizontal="left" vertical="center"/>
    </xf>
    <xf numFmtId="4" fontId="20" fillId="9" borderId="17" xfId="0" applyNumberFormat="1" applyFont="1" applyFill="1" applyBorder="1" applyAlignment="1">
      <alignment horizontal="left" vertical="center"/>
    </xf>
    <xf numFmtId="43" fontId="20" fillId="9" borderId="18" xfId="2" applyFont="1" applyFill="1" applyBorder="1" applyAlignment="1">
      <alignment horizontal="left" vertical="center"/>
    </xf>
    <xf numFmtId="4" fontId="12" fillId="24" borderId="16" xfId="0" applyNumberFormat="1" applyFont="1" applyFill="1" applyBorder="1" applyAlignment="1">
      <alignment horizontal="left" vertical="center"/>
    </xf>
    <xf numFmtId="43" fontId="12" fillId="24" borderId="17" xfId="2" applyFont="1" applyFill="1" applyBorder="1" applyAlignment="1">
      <alignment horizontal="left" vertical="center"/>
    </xf>
    <xf numFmtId="4" fontId="12" fillId="24" borderId="17" xfId="0" applyNumberFormat="1" applyFont="1" applyFill="1" applyBorder="1" applyAlignment="1">
      <alignment horizontal="left" vertical="center"/>
    </xf>
    <xf numFmtId="43" fontId="12" fillId="24" borderId="18" xfId="2" applyFont="1" applyFill="1" applyBorder="1" applyAlignment="1">
      <alignment horizontal="left" vertical="center"/>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43" fontId="20" fillId="0" borderId="1" xfId="2" applyFont="1" applyBorder="1" applyAlignment="1">
      <alignment vertical="center"/>
    </xf>
    <xf numFmtId="4" fontId="3" fillId="0" borderId="11" xfId="0" applyNumberFormat="1" applyFont="1" applyBorder="1" applyAlignment="1">
      <alignment vertical="center"/>
    </xf>
    <xf numFmtId="4" fontId="3" fillId="0" borderId="1" xfId="0" applyNumberFormat="1" applyFont="1" applyBorder="1" applyAlignment="1">
      <alignment vertical="center"/>
    </xf>
    <xf numFmtId="4" fontId="3" fillId="0" borderId="12" xfId="0" applyNumberFormat="1" applyFont="1" applyBorder="1" applyAlignment="1">
      <alignment vertical="center"/>
    </xf>
    <xf numFmtId="4" fontId="20" fillId="0" borderId="8" xfId="0" applyNumberFormat="1" applyFont="1" applyBorder="1" applyAlignment="1">
      <alignment horizontal="left" vertical="center"/>
    </xf>
    <xf numFmtId="43" fontId="20" fillId="0" borderId="9" xfId="2" applyFont="1" applyBorder="1" applyAlignment="1">
      <alignment horizontal="left" vertical="center"/>
    </xf>
    <xf numFmtId="4" fontId="20" fillId="0" borderId="9" xfId="0" applyNumberFormat="1" applyFont="1" applyBorder="1" applyAlignment="1">
      <alignment horizontal="left" vertical="center"/>
    </xf>
    <xf numFmtId="4" fontId="20" fillId="0" borderId="10" xfId="0" applyNumberFormat="1" applyFont="1" applyBorder="1" applyAlignment="1">
      <alignment horizontal="left" vertical="center"/>
    </xf>
    <xf numFmtId="4" fontId="50" fillId="0" borderId="11" xfId="0" applyNumberFormat="1" applyFont="1" applyBorder="1" applyAlignment="1">
      <alignment horizontal="center" vertical="center"/>
    </xf>
    <xf numFmtId="4" fontId="50" fillId="0" borderId="1" xfId="0" applyNumberFormat="1" applyFont="1" applyBorder="1" applyAlignment="1">
      <alignment horizontal="center" vertical="center"/>
    </xf>
    <xf numFmtId="4" fontId="50" fillId="0" borderId="27" xfId="0" applyNumberFormat="1" applyFont="1" applyBorder="1" applyAlignment="1">
      <alignment horizontal="center" vertical="center"/>
    </xf>
    <xf numFmtId="4" fontId="21" fillId="0" borderId="11" xfId="0" applyNumberFormat="1" applyFont="1" applyBorder="1" applyAlignment="1">
      <alignment horizontal="center" vertical="center"/>
    </xf>
    <xf numFmtId="0" fontId="0" fillId="0" borderId="1" xfId="0" applyBorder="1" applyAlignment="1">
      <alignment horizontal="center" vertical="center"/>
    </xf>
    <xf numFmtId="4" fontId="21" fillId="0" borderId="3" xfId="0" applyNumberFormat="1" applyFont="1" applyBorder="1" applyAlignment="1">
      <alignment horizontal="center" vertical="center"/>
    </xf>
    <xf numFmtId="4" fontId="21" fillId="0" borderId="4" xfId="0" applyNumberFormat="1" applyFont="1" applyBorder="1" applyAlignment="1">
      <alignment horizontal="center" vertical="center"/>
    </xf>
    <xf numFmtId="4" fontId="21" fillId="0" borderId="29" xfId="0" applyNumberFormat="1" applyFont="1" applyBorder="1" applyAlignment="1">
      <alignment horizontal="center" vertical="center"/>
    </xf>
    <xf numFmtId="0" fontId="4" fillId="20" borderId="3" xfId="0" applyFont="1" applyFill="1" applyBorder="1" applyAlignment="1">
      <alignment horizontal="center"/>
    </xf>
    <xf numFmtId="0" fontId="3" fillId="20" borderId="4" xfId="0" applyFont="1" applyFill="1" applyBorder="1"/>
    <xf numFmtId="0" fontId="3" fillId="20" borderId="5" xfId="0" applyFont="1" applyFill="1" applyBorder="1"/>
    <xf numFmtId="0" fontId="4" fillId="20" borderId="8" xfId="0" applyFont="1" applyFill="1" applyBorder="1" applyAlignment="1">
      <alignment horizontal="center"/>
    </xf>
    <xf numFmtId="0" fontId="3" fillId="20" borderId="9" xfId="0" applyFont="1" applyFill="1" applyBorder="1"/>
    <xf numFmtId="0" fontId="3" fillId="20" borderId="10" xfId="0" applyFont="1" applyFill="1" applyBorder="1"/>
    <xf numFmtId="0" fontId="12" fillId="18" borderId="16" xfId="0" applyFont="1" applyFill="1" applyBorder="1" applyAlignment="1">
      <alignment horizontal="center"/>
    </xf>
    <xf numFmtId="0" fontId="12" fillId="18" borderId="17" xfId="0" applyFont="1" applyFill="1" applyBorder="1" applyAlignment="1">
      <alignment horizontal="center"/>
    </xf>
    <xf numFmtId="0" fontId="12" fillId="18" borderId="18" xfId="0" applyFont="1" applyFill="1" applyBorder="1" applyAlignment="1">
      <alignment horizontal="center"/>
    </xf>
    <xf numFmtId="4" fontId="21" fillId="20" borderId="11" xfId="0" applyNumberFormat="1" applyFont="1" applyFill="1" applyBorder="1" applyAlignment="1">
      <alignment horizontal="center" vertical="center"/>
    </xf>
    <xf numFmtId="4" fontId="21" fillId="20" borderId="1" xfId="0" applyNumberFormat="1" applyFont="1" applyFill="1" applyBorder="1" applyAlignment="1">
      <alignment horizontal="center" vertical="center"/>
    </xf>
    <xf numFmtId="4" fontId="21" fillId="20" borderId="12" xfId="0" applyNumberFormat="1" applyFont="1" applyFill="1" applyBorder="1" applyAlignment="1">
      <alignment horizontal="center" vertical="center"/>
    </xf>
    <xf numFmtId="0" fontId="12" fillId="20" borderId="16" xfId="0" applyFont="1" applyFill="1" applyBorder="1" applyAlignment="1">
      <alignment horizontal="center"/>
    </xf>
    <xf numFmtId="0" fontId="12" fillId="20" borderId="17" xfId="0" applyFont="1" applyFill="1" applyBorder="1" applyAlignment="1">
      <alignment horizontal="center"/>
    </xf>
    <xf numFmtId="0" fontId="12" fillId="20" borderId="18" xfId="0" applyFont="1" applyFill="1" applyBorder="1" applyAlignment="1">
      <alignment horizontal="center"/>
    </xf>
    <xf numFmtId="0" fontId="21" fillId="20" borderId="16" xfId="0" applyFont="1" applyFill="1" applyBorder="1" applyAlignment="1">
      <alignment horizontal="center"/>
    </xf>
    <xf numFmtId="0" fontId="21" fillId="20" borderId="17" xfId="0" applyFont="1" applyFill="1" applyBorder="1" applyAlignment="1">
      <alignment horizontal="center"/>
    </xf>
    <xf numFmtId="0" fontId="21" fillId="20" borderId="18" xfId="0" applyFont="1" applyFill="1" applyBorder="1" applyAlignment="1">
      <alignment horizontal="center"/>
    </xf>
    <xf numFmtId="4" fontId="3" fillId="0" borderId="11" xfId="0" applyNumberFormat="1" applyFont="1" applyBorder="1" applyAlignment="1">
      <alignment horizontal="left" vertical="center"/>
    </xf>
    <xf numFmtId="4" fontId="3" fillId="0" borderId="1" xfId="0" applyNumberFormat="1" applyFont="1" applyBorder="1" applyAlignment="1">
      <alignment horizontal="left" vertical="center"/>
    </xf>
    <xf numFmtId="4" fontId="3" fillId="0" borderId="12" xfId="0" applyNumberFormat="1" applyFont="1" applyBorder="1" applyAlignment="1">
      <alignment horizontal="left" vertic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1" fillId="0" borderId="2" xfId="0" applyFont="1" applyBorder="1" applyAlignment="1">
      <alignment horizontal="left"/>
    </xf>
    <xf numFmtId="0" fontId="56" fillId="18" borderId="16" xfId="0" applyFont="1" applyFill="1" applyBorder="1" applyAlignment="1">
      <alignment horizontal="center"/>
    </xf>
    <xf numFmtId="0" fontId="56" fillId="18" borderId="17" xfId="0" applyFont="1" applyFill="1" applyBorder="1" applyAlignment="1">
      <alignment horizontal="center"/>
    </xf>
    <xf numFmtId="0" fontId="56" fillId="18" borderId="18" xfId="0" applyFont="1" applyFill="1" applyBorder="1" applyAlignment="1">
      <alignment horizontal="center"/>
    </xf>
    <xf numFmtId="0" fontId="56" fillId="11" borderId="16" xfId="0" applyFont="1" applyFill="1" applyBorder="1" applyAlignment="1">
      <alignment horizontal="center"/>
    </xf>
    <xf numFmtId="0" fontId="56" fillId="11" borderId="17" xfId="0" applyFont="1" applyFill="1" applyBorder="1" applyAlignment="1">
      <alignment horizontal="center"/>
    </xf>
    <xf numFmtId="0" fontId="56" fillId="11" borderId="35" xfId="0" applyFont="1" applyFill="1" applyBorder="1" applyAlignment="1">
      <alignment horizontal="center"/>
    </xf>
    <xf numFmtId="0" fontId="56" fillId="11" borderId="18" xfId="0" applyFont="1" applyFill="1" applyBorder="1" applyAlignment="1">
      <alignment horizontal="center"/>
    </xf>
    <xf numFmtId="0" fontId="27" fillId="6" borderId="15" xfId="0" applyFont="1" applyFill="1" applyBorder="1" applyAlignment="1">
      <alignment horizontal="center"/>
    </xf>
    <xf numFmtId="0" fontId="27" fillId="0" borderId="2" xfId="0" applyFont="1" applyBorder="1" applyAlignment="1">
      <alignment horizontal="center"/>
    </xf>
    <xf numFmtId="0" fontId="27" fillId="6" borderId="2" xfId="0" applyFont="1" applyFill="1" applyBorder="1" applyAlignment="1">
      <alignment horizontal="center"/>
    </xf>
    <xf numFmtId="4" fontId="12" fillId="0" borderId="0" xfId="0" quotePrefix="1" applyNumberFormat="1" applyFont="1" applyAlignment="1">
      <alignment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wrapText="1"/>
    </xf>
    <xf numFmtId="0" fontId="19" fillId="0" borderId="3" xfId="0" applyFont="1" applyBorder="1" applyAlignment="1">
      <alignment horizontal="center"/>
    </xf>
    <xf numFmtId="0" fontId="30" fillId="0" borderId="4" xfId="0" applyFont="1" applyBorder="1"/>
    <xf numFmtId="0" fontId="30" fillId="0" borderId="5" xfId="0" applyFont="1" applyBorder="1"/>
    <xf numFmtId="0" fontId="19" fillId="0" borderId="8" xfId="0" applyFont="1" applyBorder="1" applyAlignment="1">
      <alignment horizontal="center"/>
    </xf>
    <xf numFmtId="0" fontId="30" fillId="0" borderId="9" xfId="0" applyFont="1" applyBorder="1"/>
    <xf numFmtId="0" fontId="30" fillId="0" borderId="10" xfId="0" applyFont="1" applyBorder="1"/>
    <xf numFmtId="4" fontId="12" fillId="0" borderId="16" xfId="0" applyNumberFormat="1" applyFont="1" applyBorder="1" applyAlignment="1">
      <alignment horizontal="center"/>
    </xf>
    <xf numFmtId="4" fontId="12" fillId="0" borderId="17" xfId="0" applyNumberFormat="1" applyFont="1" applyBorder="1" applyAlignment="1">
      <alignment horizontal="center"/>
    </xf>
    <xf numFmtId="4" fontId="12" fillId="0" borderId="18" xfId="0" applyNumberFormat="1" applyFont="1" applyBorder="1" applyAlignment="1">
      <alignment horizontal="center"/>
    </xf>
    <xf numFmtId="4" fontId="12" fillId="8" borderId="23" xfId="0" applyNumberFormat="1" applyFont="1" applyFill="1" applyBorder="1" applyAlignment="1">
      <alignment horizontal="center" wrapText="1"/>
    </xf>
    <xf numFmtId="4" fontId="12" fillId="8" borderId="45" xfId="0" applyNumberFormat="1" applyFont="1" applyFill="1" applyBorder="1" applyAlignment="1">
      <alignment horizontal="center" wrapText="1"/>
    </xf>
    <xf numFmtId="4" fontId="12" fillId="8" borderId="25" xfId="0" applyNumberFormat="1" applyFont="1" applyFill="1" applyBorder="1" applyAlignment="1">
      <alignment horizontal="center" wrapText="1"/>
    </xf>
    <xf numFmtId="4" fontId="23" fillId="2" borderId="11"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xf>
    <xf numFmtId="4" fontId="23" fillId="2" borderId="12" xfId="0" applyNumberFormat="1" applyFont="1" applyFill="1" applyBorder="1" applyAlignment="1">
      <alignment horizontal="center" vertical="center"/>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3" fillId="0" borderId="0" xfId="0" applyNumberFormat="1" applyFont="1" applyAlignment="1">
      <alignment horizontal="center"/>
    </xf>
    <xf numFmtId="4" fontId="20" fillId="0" borderId="11" xfId="0" applyNumberFormat="1" applyFont="1" applyBorder="1" applyAlignment="1">
      <alignment horizontal="left"/>
    </xf>
    <xf numFmtId="4" fontId="20" fillId="0" borderId="1" xfId="0" applyNumberFormat="1" applyFont="1" applyBorder="1" applyAlignment="1">
      <alignment horizontal="left"/>
    </xf>
    <xf numFmtId="0" fontId="25" fillId="6" borderId="16" xfId="0" applyFont="1" applyFill="1" applyBorder="1" applyAlignment="1">
      <alignment horizontal="center"/>
    </xf>
    <xf numFmtId="0" fontId="25" fillId="6" borderId="17" xfId="0" applyFont="1" applyFill="1" applyBorder="1" applyAlignment="1">
      <alignment horizontal="center"/>
    </xf>
    <xf numFmtId="0" fontId="25" fillId="6" borderId="18" xfId="0" applyFont="1" applyFill="1" applyBorder="1" applyAlignment="1">
      <alignment horizontal="center"/>
    </xf>
    <xf numFmtId="4" fontId="20" fillId="0" borderId="4" xfId="0" applyNumberFormat="1" applyFont="1" applyBorder="1" applyAlignment="1">
      <alignment horizontal="center" vertical="center"/>
    </xf>
    <xf numFmtId="4" fontId="20" fillId="0" borderId="29" xfId="0" applyNumberFormat="1" applyFont="1" applyBorder="1" applyAlignment="1">
      <alignment horizontal="center" vertical="center"/>
    </xf>
  </cellXfs>
  <cellStyles count="4">
    <cellStyle name="Collegamento ipertestuale" xfId="1" builtinId="8"/>
    <cellStyle name="Migliaia" xfId="2" builtinId="3"/>
    <cellStyle name="Normale" xfId="0" builtinId="0"/>
    <cellStyle name="Percentuale" xfId="3"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19"/>
  <sheetViews>
    <sheetView topLeftCell="B4" zoomScale="80" zoomScaleNormal="80" workbookViewId="0">
      <selection activeCell="K10" sqref="K10"/>
    </sheetView>
  </sheetViews>
  <sheetFormatPr defaultRowHeight="12.75" x14ac:dyDescent="0.2"/>
  <cols>
    <col min="1" max="1" width="5.28515625" customWidth="1"/>
    <col min="2" max="2" width="7.140625" customWidth="1"/>
    <col min="3" max="3" width="6.42578125" customWidth="1"/>
    <col min="4" max="4" width="6.7109375" customWidth="1"/>
    <col min="5" max="5" width="21.7109375" customWidth="1"/>
    <col min="6" max="6" width="8" bestFit="1" customWidth="1"/>
    <col min="7" max="7" width="19.42578125" customWidth="1"/>
    <col min="9" max="9" width="12.85546875" customWidth="1"/>
    <col min="10" max="10" width="14.85546875" customWidth="1"/>
    <col min="11" max="11" width="15" customWidth="1"/>
    <col min="12" max="12" width="18.140625" customWidth="1"/>
    <col min="13" max="13" width="21.28515625" customWidth="1"/>
    <col min="14" max="14" width="19.42578125" customWidth="1"/>
    <col min="15" max="15" width="19.140625" customWidth="1"/>
    <col min="16" max="16" width="2.42578125" customWidth="1"/>
    <col min="17" max="17" width="13.7109375" customWidth="1"/>
    <col min="18" max="18" width="10.42578125" customWidth="1"/>
  </cols>
  <sheetData>
    <row r="1" spans="1:15" s="173" customFormat="1" ht="24.75" customHeight="1" x14ac:dyDescent="0.35">
      <c r="B1" s="418" t="s">
        <v>179</v>
      </c>
      <c r="C1" s="419"/>
      <c r="D1" s="419"/>
      <c r="E1" s="419"/>
      <c r="F1" s="419"/>
      <c r="G1" s="419"/>
      <c r="H1" s="419"/>
      <c r="I1" s="419"/>
      <c r="J1" s="420"/>
    </row>
    <row r="2" spans="1:15" s="173" customFormat="1" ht="25.5" customHeight="1" x14ac:dyDescent="0.35">
      <c r="B2" s="421" t="s">
        <v>371</v>
      </c>
      <c r="C2" s="422"/>
      <c r="D2" s="422"/>
      <c r="E2" s="422"/>
      <c r="F2" s="422"/>
      <c r="G2" s="422"/>
      <c r="H2" s="422"/>
      <c r="I2" s="422"/>
      <c r="J2" s="423"/>
    </row>
    <row r="3" spans="1:15" ht="15" x14ac:dyDescent="0.3">
      <c r="A3" s="1"/>
      <c r="B3" s="1"/>
      <c r="C3" s="1"/>
      <c r="D3" s="1"/>
      <c r="E3" s="1"/>
      <c r="F3" s="1"/>
      <c r="G3" s="4" t="str">
        <f>IF(F5="X",IF(G5="X","Compilazione errata: solo una casella può essere barrata",""),IF(G5="X","","Compilazione errata: almeno una casella deve essere barrata"))</f>
        <v/>
      </c>
      <c r="H3" s="1"/>
      <c r="I3" s="1"/>
    </row>
    <row r="4" spans="1:15" ht="16.5" customHeight="1" x14ac:dyDescent="0.25">
      <c r="A4" s="1"/>
      <c r="B4" s="424" t="s">
        <v>1</v>
      </c>
      <c r="C4" s="425"/>
      <c r="D4" s="425"/>
      <c r="E4" s="426"/>
      <c r="F4" s="3" t="s">
        <v>2</v>
      </c>
      <c r="G4" s="2" t="s">
        <v>3</v>
      </c>
      <c r="I4" s="1"/>
    </row>
    <row r="5" spans="1:15" ht="16.5" customHeight="1" x14ac:dyDescent="0.3">
      <c r="A5" s="1"/>
      <c r="B5" s="427"/>
      <c r="C5" s="428"/>
      <c r="D5" s="428"/>
      <c r="E5" s="429"/>
      <c r="F5" s="160" t="s">
        <v>244</v>
      </c>
      <c r="G5" s="76"/>
      <c r="I5" s="1"/>
    </row>
    <row r="6" spans="1:15" ht="13.5" x14ac:dyDescent="0.25">
      <c r="A6" s="1"/>
      <c r="B6" s="1"/>
      <c r="C6" s="1"/>
      <c r="D6" s="1"/>
      <c r="E6" s="1"/>
      <c r="F6" s="1"/>
      <c r="G6" s="1"/>
      <c r="H6" s="1"/>
      <c r="I6" s="1"/>
    </row>
    <row r="7" spans="1:15" ht="19.5" customHeight="1" x14ac:dyDescent="0.3">
      <c r="A7" s="1"/>
      <c r="B7" s="431" t="s">
        <v>232</v>
      </c>
      <c r="C7" s="431"/>
      <c r="D7" s="431"/>
      <c r="E7" s="431"/>
      <c r="F7" s="431"/>
      <c r="G7" s="431"/>
      <c r="H7" s="430"/>
      <c r="I7" s="430"/>
    </row>
    <row r="8" spans="1:15" ht="11.25" customHeight="1" x14ac:dyDescent="0.3">
      <c r="A8" s="1"/>
      <c r="B8" s="174"/>
      <c r="C8" s="174"/>
      <c r="D8" s="174"/>
      <c r="E8" s="174"/>
      <c r="F8" s="175"/>
      <c r="G8" s="176"/>
      <c r="H8" s="107"/>
      <c r="I8" s="1"/>
      <c r="L8" s="432"/>
      <c r="M8" s="432"/>
      <c r="N8" s="432"/>
      <c r="O8" s="432"/>
    </row>
    <row r="9" spans="1:15" ht="21.75" customHeight="1" x14ac:dyDescent="0.3">
      <c r="A9" s="1"/>
      <c r="B9" s="431" t="s">
        <v>234</v>
      </c>
      <c r="C9" s="431"/>
      <c r="D9" s="431"/>
      <c r="E9" s="431"/>
      <c r="F9" s="431"/>
      <c r="G9" s="431"/>
      <c r="H9" s="114" t="s">
        <v>237</v>
      </c>
      <c r="I9" s="1"/>
    </row>
    <row r="10" spans="1:15" ht="21.75" customHeight="1" x14ac:dyDescent="0.3">
      <c r="A10" s="1"/>
      <c r="B10" s="433" t="s">
        <v>235</v>
      </c>
      <c r="C10" s="433"/>
      <c r="D10" s="433"/>
      <c r="E10" s="433"/>
      <c r="F10" s="433"/>
      <c r="G10" s="433"/>
      <c r="H10" s="113"/>
      <c r="I10" s="113"/>
    </row>
    <row r="11" spans="1:15" ht="21.75" customHeight="1" x14ac:dyDescent="0.3">
      <c r="A11" s="1"/>
      <c r="B11" s="433" t="s">
        <v>236</v>
      </c>
      <c r="C11" s="433"/>
      <c r="D11" s="433"/>
      <c r="E11" s="433"/>
      <c r="F11" s="433"/>
      <c r="G11" s="433"/>
      <c r="H11" s="113"/>
      <c r="I11" s="113"/>
    </row>
    <row r="12" spans="1:15" ht="12" customHeight="1" x14ac:dyDescent="0.3">
      <c r="A12" s="1"/>
      <c r="B12" s="174"/>
      <c r="C12" s="174"/>
      <c r="D12" s="174"/>
      <c r="E12" s="175"/>
      <c r="F12" s="175"/>
      <c r="G12" s="176"/>
      <c r="H12" s="107"/>
      <c r="I12" s="1"/>
    </row>
    <row r="13" spans="1:15" ht="20.25" customHeight="1" x14ac:dyDescent="0.3">
      <c r="A13" s="1"/>
      <c r="B13" s="431" t="s">
        <v>233</v>
      </c>
      <c r="C13" s="431"/>
      <c r="D13" s="431"/>
      <c r="E13" s="431"/>
      <c r="F13" s="431"/>
      <c r="G13" s="431"/>
      <c r="H13" s="114" t="s">
        <v>237</v>
      </c>
      <c r="I13" s="1"/>
    </row>
    <row r="14" spans="1:15" ht="13.5" x14ac:dyDescent="0.25">
      <c r="A14" s="1"/>
      <c r="B14" s="1"/>
      <c r="C14" s="1"/>
      <c r="D14" s="6"/>
      <c r="E14" s="1"/>
      <c r="F14" s="1"/>
      <c r="G14" s="1"/>
      <c r="H14" s="1"/>
      <c r="I14" s="1"/>
    </row>
    <row r="15" spans="1:15" ht="23.25" customHeight="1" x14ac:dyDescent="0.25">
      <c r="A15" s="5"/>
      <c r="B15" s="16"/>
      <c r="C15" s="17"/>
      <c r="D15" s="17"/>
      <c r="E15" s="177" t="s">
        <v>5</v>
      </c>
      <c r="F15" s="17"/>
      <c r="G15" s="17"/>
      <c r="H15" s="18"/>
      <c r="I15" s="17"/>
      <c r="J15" s="178" t="s">
        <v>216</v>
      </c>
      <c r="K15" s="178" t="s">
        <v>217</v>
      </c>
      <c r="L15" s="178" t="s">
        <v>337</v>
      </c>
      <c r="M15" s="178" t="s">
        <v>219</v>
      </c>
      <c r="N15" s="178" t="s">
        <v>218</v>
      </c>
      <c r="O15" s="178" t="s">
        <v>65</v>
      </c>
    </row>
    <row r="16" spans="1:15" ht="23.25" customHeight="1" x14ac:dyDescent="0.3">
      <c r="A16" s="5"/>
      <c r="B16" s="10"/>
      <c r="C16" s="11"/>
      <c r="D16" s="11"/>
      <c r="E16" s="73" t="s">
        <v>6</v>
      </c>
      <c r="F16" s="11"/>
      <c r="G16" s="11"/>
      <c r="H16" s="12"/>
      <c r="I16" s="106" t="s">
        <v>220</v>
      </c>
      <c r="J16" s="105">
        <f>GENNAIO!G97</f>
        <v>0</v>
      </c>
      <c r="K16" s="105">
        <f>GENNAIO!G98</f>
        <v>0</v>
      </c>
      <c r="L16" s="115"/>
      <c r="M16" s="116">
        <f>+GENNAIO!G99</f>
        <v>0</v>
      </c>
      <c r="N16" s="116">
        <f>+GENNAIO!H99</f>
        <v>0</v>
      </c>
      <c r="O16" s="116">
        <f>+N16+M16</f>
        <v>0</v>
      </c>
    </row>
    <row r="17" spans="1:15" ht="23.25" customHeight="1" x14ac:dyDescent="0.3">
      <c r="A17" s="5"/>
      <c r="B17" s="10"/>
      <c r="C17" s="11"/>
      <c r="D17" s="11"/>
      <c r="E17" s="74" t="s">
        <v>7</v>
      </c>
      <c r="F17" s="11"/>
      <c r="G17" s="11"/>
      <c r="H17" s="12"/>
      <c r="I17" s="106" t="s">
        <v>221</v>
      </c>
      <c r="J17" s="105">
        <f>FEBBRAIO!G97</f>
        <v>0</v>
      </c>
      <c r="K17" s="105">
        <f>FEBBRAIO!G98</f>
        <v>0</v>
      </c>
      <c r="L17" s="115"/>
      <c r="M17" s="116">
        <f>FEBBRAIO!G99</f>
        <v>0</v>
      </c>
      <c r="N17" s="116">
        <f>FEBBRAIO!H99</f>
        <v>0</v>
      </c>
      <c r="O17" s="116">
        <f t="shared" ref="O17:O27" si="0">+N17+M17</f>
        <v>0</v>
      </c>
    </row>
    <row r="18" spans="1:15" ht="23.25" customHeight="1" x14ac:dyDescent="0.3">
      <c r="A18" s="5"/>
      <c r="B18" s="10"/>
      <c r="C18" s="11"/>
      <c r="D18" s="11"/>
      <c r="E18" s="74" t="s">
        <v>8</v>
      </c>
      <c r="F18" s="11"/>
      <c r="G18" s="11"/>
      <c r="H18" s="12"/>
      <c r="I18" s="106" t="s">
        <v>222</v>
      </c>
      <c r="J18" s="105">
        <f>MARZO!G97</f>
        <v>0</v>
      </c>
      <c r="K18" s="105">
        <f>MARZO!G98</f>
        <v>0</v>
      </c>
      <c r="L18" s="115"/>
      <c r="M18" s="116">
        <f>MARZO!G99</f>
        <v>0</v>
      </c>
      <c r="N18" s="116">
        <f>MARZO!H99</f>
        <v>0</v>
      </c>
      <c r="O18" s="116">
        <f t="shared" si="0"/>
        <v>0</v>
      </c>
    </row>
    <row r="19" spans="1:15" ht="23.25" customHeight="1" x14ac:dyDescent="0.3">
      <c r="A19" s="5"/>
      <c r="B19" s="10"/>
      <c r="C19" s="11"/>
      <c r="D19" s="11"/>
      <c r="E19" s="74" t="s">
        <v>9</v>
      </c>
      <c r="F19" s="11"/>
      <c r="G19" s="11"/>
      <c r="H19" s="12"/>
      <c r="I19" s="106" t="s">
        <v>224</v>
      </c>
      <c r="J19" s="105">
        <f>APRILE!G97</f>
        <v>0</v>
      </c>
      <c r="K19" s="105">
        <f>APRILE!G98</f>
        <v>0</v>
      </c>
      <c r="L19" s="115"/>
      <c r="M19" s="116">
        <f>APRILE!G99</f>
        <v>0</v>
      </c>
      <c r="N19" s="116">
        <f>APRILE!H99</f>
        <v>0</v>
      </c>
      <c r="O19" s="116">
        <f t="shared" si="0"/>
        <v>0</v>
      </c>
    </row>
    <row r="20" spans="1:15" ht="23.25" customHeight="1" x14ac:dyDescent="0.3">
      <c r="A20" s="5"/>
      <c r="B20" s="10"/>
      <c r="C20" s="11"/>
      <c r="D20" s="11"/>
      <c r="E20" s="74" t="s">
        <v>10</v>
      </c>
      <c r="F20" s="11"/>
      <c r="G20" s="11"/>
      <c r="H20" s="12"/>
      <c r="I20" s="106" t="s">
        <v>225</v>
      </c>
      <c r="J20" s="105">
        <f>MAGGIO!G97</f>
        <v>0</v>
      </c>
      <c r="K20" s="105">
        <f>MAGGIO!G98</f>
        <v>0</v>
      </c>
      <c r="L20" s="115"/>
      <c r="M20" s="116">
        <f>MAGGIO!G99</f>
        <v>0</v>
      </c>
      <c r="N20" s="116">
        <f>MAGGIO!H99</f>
        <v>0</v>
      </c>
      <c r="O20" s="116">
        <f t="shared" si="0"/>
        <v>0</v>
      </c>
    </row>
    <row r="21" spans="1:15" ht="23.25" customHeight="1" x14ac:dyDescent="0.3">
      <c r="A21" s="5"/>
      <c r="B21" s="10"/>
      <c r="C21" s="11"/>
      <c r="D21" s="11"/>
      <c r="E21" s="74" t="s">
        <v>11</v>
      </c>
      <c r="F21" s="11"/>
      <c r="G21" s="11"/>
      <c r="H21" s="12"/>
      <c r="I21" s="106" t="s">
        <v>226</v>
      </c>
      <c r="J21" s="105">
        <f>GIUGNO!G97</f>
        <v>0</v>
      </c>
      <c r="K21" s="105">
        <f>GIUGNO!G98</f>
        <v>0</v>
      </c>
      <c r="L21" s="115"/>
      <c r="M21" s="116">
        <f>GIUGNO!G99</f>
        <v>0</v>
      </c>
      <c r="N21" s="116">
        <f>GIUGNO!H99</f>
        <v>0</v>
      </c>
      <c r="O21" s="116">
        <f t="shared" si="0"/>
        <v>0</v>
      </c>
    </row>
    <row r="22" spans="1:15" ht="23.25" customHeight="1" x14ac:dyDescent="0.3">
      <c r="A22" s="5"/>
      <c r="B22" s="10"/>
      <c r="C22" s="11"/>
      <c r="D22" s="11"/>
      <c r="E22" s="74" t="s">
        <v>12</v>
      </c>
      <c r="F22" s="11"/>
      <c r="G22" s="11"/>
      <c r="H22" s="12"/>
      <c r="I22" s="106" t="s">
        <v>228</v>
      </c>
      <c r="J22" s="105">
        <f>LUGLIO!G97</f>
        <v>0</v>
      </c>
      <c r="K22" s="105">
        <f>LUGLIO!G98</f>
        <v>0</v>
      </c>
      <c r="L22" s="115"/>
      <c r="M22" s="116">
        <f>LUGLIO!G99</f>
        <v>0</v>
      </c>
      <c r="N22" s="116">
        <f>LUGLIO!H99</f>
        <v>0</v>
      </c>
      <c r="O22" s="116">
        <f t="shared" si="0"/>
        <v>0</v>
      </c>
    </row>
    <row r="23" spans="1:15" ht="23.25" customHeight="1" x14ac:dyDescent="0.3">
      <c r="A23" s="5"/>
      <c r="B23" s="10"/>
      <c r="C23" s="11"/>
      <c r="D23" s="11"/>
      <c r="E23" s="74" t="s">
        <v>13</v>
      </c>
      <c r="F23" s="11"/>
      <c r="G23" s="11"/>
      <c r="H23" s="12"/>
      <c r="I23" s="106" t="s">
        <v>229</v>
      </c>
      <c r="J23" s="105">
        <f>AGOSTO!G97</f>
        <v>0</v>
      </c>
      <c r="K23" s="105">
        <f>AGOSTO!G98</f>
        <v>0</v>
      </c>
      <c r="L23" s="115"/>
      <c r="M23" s="116">
        <f>AGOSTO!G99</f>
        <v>0</v>
      </c>
      <c r="N23" s="116">
        <f>AGOSTO!H99</f>
        <v>0</v>
      </c>
      <c r="O23" s="116">
        <f t="shared" si="0"/>
        <v>0</v>
      </c>
    </row>
    <row r="24" spans="1:15" ht="23.25" customHeight="1" x14ac:dyDescent="0.3">
      <c r="A24" s="5"/>
      <c r="B24" s="10"/>
      <c r="C24" s="11"/>
      <c r="D24" s="11"/>
      <c r="E24" s="74" t="s">
        <v>14</v>
      </c>
      <c r="F24" s="11"/>
      <c r="G24" s="11"/>
      <c r="H24" s="12"/>
      <c r="I24" s="106" t="s">
        <v>230</v>
      </c>
      <c r="J24" s="105">
        <f>SETTEMBRE!G97</f>
        <v>0</v>
      </c>
      <c r="K24" s="105">
        <f>SETTEMBRE!G98</f>
        <v>0</v>
      </c>
      <c r="L24" s="115"/>
      <c r="M24" s="116">
        <f>SETTEMBRE!G99</f>
        <v>0</v>
      </c>
      <c r="N24" s="116">
        <f>SETTEMBRE!H99</f>
        <v>0</v>
      </c>
      <c r="O24" s="116">
        <f t="shared" si="0"/>
        <v>0</v>
      </c>
    </row>
    <row r="25" spans="1:15" ht="23.25" customHeight="1" x14ac:dyDescent="0.3">
      <c r="A25" s="5"/>
      <c r="B25" s="10"/>
      <c r="C25" s="11"/>
      <c r="D25" s="11"/>
      <c r="E25" s="74" t="s">
        <v>15</v>
      </c>
      <c r="F25" s="11"/>
      <c r="G25" s="11"/>
      <c r="H25" s="12"/>
      <c r="I25" s="106" t="s">
        <v>260</v>
      </c>
      <c r="J25" s="105">
        <f>OTTOBRE!G97</f>
        <v>0</v>
      </c>
      <c r="K25" s="105">
        <f>OTTOBRE!G98</f>
        <v>0</v>
      </c>
      <c r="L25" s="115"/>
      <c r="M25" s="116">
        <f>OTTOBRE!G99</f>
        <v>0</v>
      </c>
      <c r="N25" s="116">
        <f>OTTOBRE!H99</f>
        <v>0</v>
      </c>
      <c r="O25" s="116">
        <f t="shared" si="0"/>
        <v>0</v>
      </c>
    </row>
    <row r="26" spans="1:15" ht="23.25" customHeight="1" x14ac:dyDescent="0.3">
      <c r="A26" s="5"/>
      <c r="B26" s="10"/>
      <c r="C26" s="11"/>
      <c r="D26" s="11"/>
      <c r="E26" s="74" t="s">
        <v>16</v>
      </c>
      <c r="F26" s="11"/>
      <c r="G26" s="11"/>
      <c r="H26" s="12"/>
      <c r="I26" s="106" t="s">
        <v>261</v>
      </c>
      <c r="J26" s="105">
        <f>NOVEMBRE!G97</f>
        <v>0</v>
      </c>
      <c r="K26" s="105">
        <f>NOVEMBRE!G98</f>
        <v>0</v>
      </c>
      <c r="L26" s="115"/>
      <c r="M26" s="116">
        <f>NOVEMBRE!G99</f>
        <v>0</v>
      </c>
      <c r="N26" s="116">
        <f>NOVEMBRE!H99</f>
        <v>0</v>
      </c>
      <c r="O26" s="116">
        <f t="shared" si="0"/>
        <v>0</v>
      </c>
    </row>
    <row r="27" spans="1:15" ht="23.25" customHeight="1" x14ac:dyDescent="0.3">
      <c r="A27" s="5"/>
      <c r="B27" s="13"/>
      <c r="C27" s="14"/>
      <c r="D27" s="14"/>
      <c r="E27" s="112" t="s">
        <v>17</v>
      </c>
      <c r="F27" s="14"/>
      <c r="G27" s="14"/>
      <c r="H27" s="15"/>
      <c r="I27" s="111" t="s">
        <v>262</v>
      </c>
      <c r="J27" s="105">
        <f>DICEMBRE!G97</f>
        <v>0</v>
      </c>
      <c r="K27" s="105">
        <f>DICEMBRE!G98</f>
        <v>0</v>
      </c>
      <c r="L27" s="115"/>
      <c r="M27" s="116">
        <f>DICEMBRE!G99</f>
        <v>0</v>
      </c>
      <c r="N27" s="116">
        <f>DICEMBRE!H99</f>
        <v>0</v>
      </c>
      <c r="O27" s="116">
        <f t="shared" si="0"/>
        <v>0</v>
      </c>
    </row>
    <row r="28" spans="1:15" ht="23.25" customHeight="1" x14ac:dyDescent="0.3">
      <c r="A28" s="5"/>
      <c r="B28" s="414" t="s">
        <v>65</v>
      </c>
      <c r="C28" s="415"/>
      <c r="D28" s="415"/>
      <c r="E28" s="415"/>
      <c r="F28" s="415"/>
      <c r="G28" s="415"/>
      <c r="H28" s="416"/>
      <c r="I28" s="121" t="s">
        <v>267</v>
      </c>
      <c r="J28" s="120">
        <f>SUM(J16:J27)</f>
        <v>0</v>
      </c>
      <c r="K28" s="120">
        <f t="shared" ref="K28:O28" si="1">SUM(K16:K27)</f>
        <v>0</v>
      </c>
      <c r="L28" s="120"/>
      <c r="M28" s="120">
        <f t="shared" si="1"/>
        <v>0</v>
      </c>
      <c r="N28" s="120">
        <f t="shared" si="1"/>
        <v>0</v>
      </c>
      <c r="O28" s="120">
        <f t="shared" si="1"/>
        <v>0</v>
      </c>
    </row>
    <row r="29" spans="1:15" ht="13.5" x14ac:dyDescent="0.25">
      <c r="A29" s="5"/>
      <c r="B29" s="5"/>
      <c r="C29" s="5"/>
      <c r="D29" s="5"/>
      <c r="E29" s="5"/>
      <c r="F29" s="5"/>
      <c r="G29" s="5"/>
      <c r="H29" s="5"/>
      <c r="I29" s="1"/>
    </row>
    <row r="30" spans="1:15" ht="23.25" customHeight="1" x14ac:dyDescent="0.25">
      <c r="A30" s="5"/>
      <c r="B30" s="16"/>
      <c r="C30" s="17"/>
      <c r="D30" s="17"/>
      <c r="E30" s="177" t="s">
        <v>18</v>
      </c>
      <c r="F30" s="17"/>
      <c r="G30" s="17"/>
      <c r="H30" s="18"/>
      <c r="I30" s="17"/>
      <c r="J30" s="178" t="s">
        <v>216</v>
      </c>
      <c r="K30" s="178" t="s">
        <v>217</v>
      </c>
      <c r="L30" s="178" t="s">
        <v>337</v>
      </c>
      <c r="M30" s="178" t="s">
        <v>219</v>
      </c>
      <c r="N30" s="178" t="s">
        <v>218</v>
      </c>
      <c r="O30" s="178" t="s">
        <v>65</v>
      </c>
    </row>
    <row r="31" spans="1:15" ht="19.5" customHeight="1" x14ac:dyDescent="0.3">
      <c r="A31" s="5"/>
      <c r="B31" s="7"/>
      <c r="C31" s="8"/>
      <c r="D31" s="8"/>
      <c r="E31" s="108" t="s">
        <v>4</v>
      </c>
      <c r="F31" s="8"/>
      <c r="G31" s="8"/>
      <c r="H31" s="9"/>
      <c r="I31" s="109" t="s">
        <v>223</v>
      </c>
      <c r="J31" s="105">
        <f>'1 Trimestre'!G99</f>
        <v>0</v>
      </c>
      <c r="K31" s="105">
        <f>+'1 Trimestre'!G100</f>
        <v>0</v>
      </c>
      <c r="L31" s="115"/>
      <c r="M31" s="116">
        <f>+'1 Trimestre'!F97</f>
        <v>0</v>
      </c>
      <c r="N31" s="116">
        <f>+'1 Trimestre'!G97</f>
        <v>0</v>
      </c>
      <c r="O31" s="116">
        <f t="shared" ref="O31:O34" si="2">+N31+M31</f>
        <v>0</v>
      </c>
    </row>
    <row r="32" spans="1:15" ht="19.5" customHeight="1" x14ac:dyDescent="0.3">
      <c r="A32" s="5"/>
      <c r="B32" s="10"/>
      <c r="C32" s="11"/>
      <c r="D32" s="11"/>
      <c r="E32" s="73" t="s">
        <v>19</v>
      </c>
      <c r="F32" s="11"/>
      <c r="G32" s="11"/>
      <c r="H32" s="12"/>
      <c r="I32" s="106" t="s">
        <v>227</v>
      </c>
      <c r="J32" s="105">
        <f>'2 Trimestre'!G99</f>
        <v>0</v>
      </c>
      <c r="K32" s="105">
        <f>'2 Trimestre'!G100</f>
        <v>0</v>
      </c>
      <c r="L32" s="115"/>
      <c r="M32" s="116">
        <f>+'2 Trimestre'!F97</f>
        <v>0</v>
      </c>
      <c r="N32" s="116">
        <f>+'2 Trimestre'!G97</f>
        <v>0</v>
      </c>
      <c r="O32" s="116">
        <f t="shared" si="2"/>
        <v>0</v>
      </c>
    </row>
    <row r="33" spans="1:15" ht="19.5" customHeight="1" x14ac:dyDescent="0.3">
      <c r="A33" s="5"/>
      <c r="B33" s="10"/>
      <c r="C33" s="11"/>
      <c r="D33" s="11"/>
      <c r="E33" s="73" t="s">
        <v>20</v>
      </c>
      <c r="F33" s="11"/>
      <c r="G33" s="11"/>
      <c r="H33" s="12"/>
      <c r="I33" s="106" t="s">
        <v>231</v>
      </c>
      <c r="J33" s="105">
        <f>'3 Trimestre'!G99</f>
        <v>0</v>
      </c>
      <c r="K33" s="105">
        <f>'3 Trimestre'!G100</f>
        <v>0</v>
      </c>
      <c r="L33" s="115"/>
      <c r="M33" s="116">
        <f>+'3 Trimestre'!F97</f>
        <v>0</v>
      </c>
      <c r="N33" s="116">
        <f>+'3 Trimestre'!G97</f>
        <v>0</v>
      </c>
      <c r="O33" s="116">
        <f t="shared" si="2"/>
        <v>0</v>
      </c>
    </row>
    <row r="34" spans="1:15" ht="19.5" customHeight="1" x14ac:dyDescent="0.3">
      <c r="A34" s="5"/>
      <c r="B34" s="13"/>
      <c r="C34" s="14"/>
      <c r="D34" s="14"/>
      <c r="E34" s="110" t="s">
        <v>21</v>
      </c>
      <c r="F34" s="14"/>
      <c r="G34" s="14"/>
      <c r="H34" s="15"/>
      <c r="I34" s="111" t="s">
        <v>263</v>
      </c>
      <c r="J34" s="105">
        <f>'4 Trimestre'!G99</f>
        <v>0</v>
      </c>
      <c r="K34" s="105">
        <f>'4 Trimestre'!G100</f>
        <v>0</v>
      </c>
      <c r="L34" s="115"/>
      <c r="M34" s="116">
        <f>+'4 Trimestre'!F97</f>
        <v>0</v>
      </c>
      <c r="N34" s="116">
        <f>+'4 Trimestre'!G97</f>
        <v>0</v>
      </c>
      <c r="O34" s="116">
        <f t="shared" si="2"/>
        <v>0</v>
      </c>
    </row>
    <row r="35" spans="1:15" ht="22.5" customHeight="1" x14ac:dyDescent="0.3">
      <c r="A35" s="5"/>
      <c r="B35" s="414" t="s">
        <v>65</v>
      </c>
      <c r="C35" s="415"/>
      <c r="D35" s="415"/>
      <c r="E35" s="415"/>
      <c r="F35" s="415"/>
      <c r="G35" s="415"/>
      <c r="H35" s="416"/>
      <c r="I35" s="121" t="s">
        <v>267</v>
      </c>
      <c r="J35" s="120">
        <f>SUM(J31:J34)</f>
        <v>0</v>
      </c>
      <c r="K35" s="120">
        <f t="shared" ref="K35:O35" si="3">SUM(K31:K34)</f>
        <v>0</v>
      </c>
      <c r="L35" s="120"/>
      <c r="M35" s="120">
        <f t="shared" si="3"/>
        <v>0</v>
      </c>
      <c r="N35" s="120">
        <f t="shared" si="3"/>
        <v>0</v>
      </c>
      <c r="O35" s="120">
        <f t="shared" si="3"/>
        <v>0</v>
      </c>
    </row>
    <row r="36" spans="1:15" ht="16.5" customHeight="1" x14ac:dyDescent="0.2">
      <c r="J36" s="417" t="s">
        <v>252</v>
      </c>
      <c r="K36" s="417"/>
      <c r="L36" s="417"/>
      <c r="M36" s="417"/>
      <c r="N36" s="417"/>
    </row>
    <row r="38" spans="1:15" x14ac:dyDescent="0.2">
      <c r="M38" s="117"/>
      <c r="N38" s="117"/>
    </row>
    <row r="1048519" spans="9:9" ht="13.5" x14ac:dyDescent="0.25">
      <c r="I1048519" s="105"/>
    </row>
  </sheetData>
  <mergeCells count="13">
    <mergeCell ref="B28:H28"/>
    <mergeCell ref="B35:H35"/>
    <mergeCell ref="J36:N36"/>
    <mergeCell ref="B1:J1"/>
    <mergeCell ref="B2:J2"/>
    <mergeCell ref="B4:E5"/>
    <mergeCell ref="H7:I7"/>
    <mergeCell ref="B7:G7"/>
    <mergeCell ref="L8:O8"/>
    <mergeCell ref="B9:G9"/>
    <mergeCell ref="B13:G13"/>
    <mergeCell ref="B10:G10"/>
    <mergeCell ref="B11:G11"/>
  </mergeCells>
  <hyperlinks>
    <hyperlink ref="E31" location="'1 Trimestre'!A1" tooltip="1° Trimestre" display="Liquidazione 1° trimestre"/>
    <hyperlink ref="E16" location="GENNAIO!A1" tooltip="Liquidazione gennaio" display="Liquidazione gennaio"/>
    <hyperlink ref="E17" location="FEBBRAIO!A1" tooltip="Liquidazione febbraio" display="Liquidazione febbraio"/>
    <hyperlink ref="E18" location="MARZO!A1" tooltip="Liquidazione marzo" display="Liquidazione marzo"/>
    <hyperlink ref="E19" location="APRILE!A1" tooltip="Liquidazione aprile" display="Liquidazione aprile"/>
    <hyperlink ref="E20" location="MAGGIO!A1" tooltip="Liquidazione maggio" display="Liquidazione maggio"/>
    <hyperlink ref="E21" location="GIUGNO!A1" tooltip="Liquidazione giugno" display="Liquidazione giugno"/>
    <hyperlink ref="E22" location="LUGLIO!A1" tooltip="Liquidazione luglio" display="Liquidazione luglio"/>
    <hyperlink ref="E23" location="AGOSTO!A1" tooltip="Liquidazione agosto" display="Liquidazione agosto"/>
    <hyperlink ref="E24" location="SETTEMBRE!A1" tooltip="Liquidazione settembre" display="Liquidazione settembre"/>
    <hyperlink ref="E25" location="OTTOBRE!A1" tooltip="Liquidazione ottobre" display="Liquidazione ottobre"/>
    <hyperlink ref="E26" location="NOVEMBRE!A1" tooltip="Liquidazione novembre" display="Liquidazione novembre"/>
    <hyperlink ref="E27" location="DICEMBRE!A1" tooltip="Liquidazione dicembre" display="Liquidazione dicembre"/>
    <hyperlink ref="E32" location="'2 Trimestre'!Area_stampa" tooltip="2° trimestre" display="Liquidazione 2° trimestre"/>
    <hyperlink ref="E33" location="'3 Trimestre'!A1" tooltip="3° trrimestre" display="Liquidazione 3° trimestre"/>
    <hyperlink ref="E34" location="'4 Trimestre'!A1" tooltip="4° trimestre " display="Liquidazione 4° trimestre"/>
  </hyperlinks>
  <pageMargins left="0.31496062992125984" right="0.11811023622047245" top="0.55118110236220474" bottom="0.15748031496062992" header="0.31496062992125984" footer="0.31496062992125984"/>
  <pageSetup paperSize="9" scale="70" orientation="landscape" r:id="rId1"/>
  <ignoredErrors>
    <ignoredError sqref="J16:J27 K16:K27"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1"/>
  <dimension ref="A1:R444"/>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71093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362</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377</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21"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553" t="s">
        <v>188</v>
      </c>
      <c r="C63" s="554"/>
      <c r="D63" s="554"/>
      <c r="E63" s="554"/>
      <c r="F63" s="554"/>
      <c r="G63" s="555"/>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O45-O67-O66-O65</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355"/>
      <c r="D82" s="69"/>
      <c r="E82" s="133"/>
      <c r="F82" s="61" t="s">
        <v>240</v>
      </c>
      <c r="G82" s="353">
        <f>E17</f>
        <v>0</v>
      </c>
      <c r="I82" s="59"/>
      <c r="P82" s="1"/>
    </row>
    <row r="83" spans="1:16" ht="21.75" customHeight="1" thickBot="1" x14ac:dyDescent="0.35">
      <c r="A83" s="1"/>
      <c r="B83" s="349" t="s">
        <v>200</v>
      </c>
      <c r="C83" s="355"/>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MAGGIO!G97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36"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c r="H110" s="1"/>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8"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2"/>
  <dimension ref="A1:R444"/>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363</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529" t="s">
        <v>184</v>
      </c>
      <c r="C51" s="530"/>
      <c r="D51" s="530"/>
      <c r="E51" s="530"/>
      <c r="F51" s="531"/>
      <c r="G51" s="201">
        <v>0</v>
      </c>
      <c r="H51" s="1"/>
      <c r="J51" s="466" t="s">
        <v>100</v>
      </c>
      <c r="K51" s="467"/>
      <c r="L51" s="468"/>
      <c r="M51" s="467"/>
      <c r="N51" s="469"/>
      <c r="O51" s="201">
        <v>0</v>
      </c>
    </row>
    <row r="52" spans="1:18" ht="20.25" customHeight="1" thickBot="1" x14ac:dyDescent="0.3">
      <c r="A52" s="1"/>
      <c r="B52" s="529" t="s">
        <v>185</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21"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553" t="s">
        <v>188</v>
      </c>
      <c r="C63" s="554"/>
      <c r="D63" s="554"/>
      <c r="E63" s="554"/>
      <c r="F63" s="554"/>
      <c r="G63" s="555"/>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269</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209</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270</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356"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353">
        <f>E17</f>
        <v>0</v>
      </c>
      <c r="I82" s="59"/>
      <c r="P82" s="1"/>
    </row>
    <row r="83" spans="1:16" ht="21.75" customHeight="1" thickBot="1" x14ac:dyDescent="0.35">
      <c r="A83" s="1"/>
      <c r="B83" s="68"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GIUGNO!G97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36"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c r="H110" s="1"/>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H22" location="Intrastat!J21" display="Intrastat!J21"/>
    <hyperlink ref="H37" location="Intrastat!J21" display="Intrastat!J21"/>
    <hyperlink ref="P57" location="Intrastat!J21" display="Intrastat!J21"/>
    <hyperlink ref="P62"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3"/>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364</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553" t="s">
        <v>188</v>
      </c>
      <c r="C63" s="554"/>
      <c r="D63" s="554"/>
      <c r="E63" s="554"/>
      <c r="F63" s="554"/>
      <c r="G63" s="555"/>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269</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209</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270</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357" t="s">
        <v>213</v>
      </c>
      <c r="C79" s="358"/>
      <c r="D79" s="359"/>
      <c r="E79" s="360"/>
      <c r="F79" s="361"/>
      <c r="G79" s="362">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353">
        <f>E17</f>
        <v>0</v>
      </c>
      <c r="I82" s="59"/>
      <c r="P82" s="1"/>
    </row>
    <row r="83" spans="1:16" ht="21.75" customHeight="1" thickBot="1" x14ac:dyDescent="0.35">
      <c r="A83" s="1"/>
      <c r="B83" s="68"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LUGLIO!G97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H22" location="Intrastat!J21" display="Intrastat!J21"/>
    <hyperlink ref="H37" location="Intrastat!J21" display="Intrastat!J21"/>
    <hyperlink ref="P57" location="Intrastat!J21" display="Intrastat!J21"/>
    <hyperlink ref="P62"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6"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4"/>
  <dimension ref="A1:R445"/>
  <sheetViews>
    <sheetView zoomScale="80" zoomScaleNormal="80" workbookViewId="0">
      <selection activeCell="B21" sqref="B21:F25"/>
    </sheetView>
  </sheetViews>
  <sheetFormatPr defaultColWidth="9.140625" defaultRowHeight="16.5" x14ac:dyDescent="0.3"/>
  <cols>
    <col min="1" max="1" width="5.85546875" style="5" customWidth="1"/>
    <col min="2" max="2" width="8.5703125" style="5" customWidth="1"/>
    <col min="3" max="3" width="20.140625" style="25" customWidth="1"/>
    <col min="4" max="4" width="16.42578125" style="5" customWidth="1"/>
    <col min="5" max="5" width="20.42578125" style="25" customWidth="1"/>
    <col min="6" max="6" width="15.4257812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365</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22.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357" t="s">
        <v>213</v>
      </c>
      <c r="C79" s="358"/>
      <c r="D79" s="359"/>
      <c r="E79" s="360"/>
      <c r="F79" s="361"/>
      <c r="G79" s="362">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353">
        <f>E17</f>
        <v>0</v>
      </c>
      <c r="I82" s="59"/>
      <c r="P82" s="1"/>
    </row>
    <row r="83" spans="1:16" ht="21.75" customHeight="1" thickBot="1" x14ac:dyDescent="0.35">
      <c r="A83" s="1"/>
      <c r="B83" s="68"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AGOSTO!G97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66" orientation="portrait" r:id="rId1"/>
  <headerFooter alignWithMargins="0"/>
  <rowBreaks count="1" manualBreakCount="1">
    <brk id="62" max="14" man="1"/>
  </rowBreaks>
  <colBreaks count="1" manualBreakCount="1">
    <brk id="8" max="114"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5"/>
  <dimension ref="A1:R445"/>
  <sheetViews>
    <sheetView zoomScale="80" zoomScaleNormal="80" workbookViewId="0">
      <selection activeCell="B51" sqref="B51:F52"/>
    </sheetView>
  </sheetViews>
  <sheetFormatPr defaultColWidth="9.140625" defaultRowHeight="16.5" x14ac:dyDescent="0.3"/>
  <cols>
    <col min="1" max="1" width="5.28515625" style="5" customWidth="1"/>
    <col min="2" max="2" width="8.5703125" style="5" customWidth="1"/>
    <col min="3" max="3" width="20.140625" style="25" customWidth="1"/>
    <col min="4" max="4" width="16.42578125" style="5" customWidth="1"/>
    <col min="5" max="5" width="20.42578125" style="25" customWidth="1"/>
    <col min="6" max="6" width="1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366</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174</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256</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363" t="s">
        <v>213</v>
      </c>
      <c r="C79" s="364"/>
      <c r="D79" s="365"/>
      <c r="E79" s="366"/>
      <c r="F79" s="367"/>
      <c r="G79" s="362">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355"/>
      <c r="D82" s="69"/>
      <c r="E82" s="133"/>
      <c r="F82" s="61" t="s">
        <v>240</v>
      </c>
      <c r="G82" s="353">
        <f>E17</f>
        <v>0</v>
      </c>
      <c r="I82" s="59"/>
      <c r="P82" s="1"/>
    </row>
    <row r="83" spans="1:16" ht="21.75" customHeight="1" thickBot="1" x14ac:dyDescent="0.35">
      <c r="A83" s="1"/>
      <c r="B83" s="349" t="s">
        <v>200</v>
      </c>
      <c r="C83" s="355"/>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SETTEMBRE!G97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x14ac:dyDescent="0.3">
      <c r="A97" s="1"/>
      <c r="B97" s="445" t="s">
        <v>91</v>
      </c>
      <c r="C97" s="446"/>
      <c r="D97" s="446"/>
      <c r="E97" s="446"/>
      <c r="F97" s="446"/>
      <c r="G97" s="368">
        <f>IF((G90-G89+G92-G93+G94+G95)&gt;0,(G90-G89+G92-G93+G94+G95),0)</f>
        <v>0</v>
      </c>
    </row>
    <row r="98" spans="1:8" ht="21.75" customHeight="1" thickBot="1" x14ac:dyDescent="0.35">
      <c r="A98" s="1"/>
      <c r="B98" s="445" t="s">
        <v>92</v>
      </c>
      <c r="C98" s="446"/>
      <c r="D98" s="446"/>
      <c r="E98" s="446"/>
      <c r="F98" s="447"/>
      <c r="G98" s="369">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36"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H22" location="Intrastat!J21" display="Intrastat!J21"/>
    <hyperlink ref="H37" location="Intrastat!J21" display="Intrastat!J21"/>
    <hyperlink ref="P57" location="Intrastat!J21" display="Intrastat!J21"/>
    <hyperlink ref="P62"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7"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6"/>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14062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367</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470" t="s">
        <v>177</v>
      </c>
      <c r="C37" s="471"/>
      <c r="D37" s="471"/>
      <c r="E37" s="471"/>
      <c r="F37" s="472"/>
      <c r="G37" s="201">
        <v>0</v>
      </c>
      <c r="H37" s="50" t="str">
        <f>IF(G37&gt;0,"VERIFICA INTRASTAT","")</f>
        <v/>
      </c>
      <c r="J37" s="194"/>
      <c r="K37" s="198"/>
      <c r="L37" s="35"/>
      <c r="M37" s="127"/>
      <c r="N37" s="53"/>
      <c r="O37" s="219"/>
    </row>
    <row r="38" spans="1:18" ht="21" customHeight="1" thickBot="1" x14ac:dyDescent="0.3">
      <c r="A38" s="1"/>
      <c r="B38" s="470" t="s">
        <v>176</v>
      </c>
      <c r="C38" s="471"/>
      <c r="D38" s="471"/>
      <c r="E38" s="471"/>
      <c r="F38" s="472"/>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377</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21"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133"/>
      <c r="D82" s="69"/>
      <c r="E82" s="133"/>
      <c r="F82" s="61" t="s">
        <v>240</v>
      </c>
      <c r="G82" s="353">
        <f>E17</f>
        <v>0</v>
      </c>
      <c r="I82" s="59"/>
      <c r="P82" s="1"/>
    </row>
    <row r="83" spans="1:16" ht="21.75" customHeight="1" thickBot="1" x14ac:dyDescent="0.35">
      <c r="A83" s="1"/>
      <c r="B83" s="349"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OTTOBRE!G97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21"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7"/>
  <dimension ref="A1:R444"/>
  <sheetViews>
    <sheetView zoomScale="80" zoomScaleNormal="80" workbookViewId="0">
      <selection activeCell="B21" sqref="B21:F25"/>
    </sheetView>
  </sheetViews>
  <sheetFormatPr defaultColWidth="9.140625" defaultRowHeight="16.5" x14ac:dyDescent="0.3"/>
  <cols>
    <col min="1" max="1" width="5.140625" style="5" customWidth="1"/>
    <col min="2" max="2" width="8.5703125" style="5" customWidth="1"/>
    <col min="3" max="3" width="20.140625" style="25" customWidth="1"/>
    <col min="4" max="4" width="16.42578125" style="5" customWidth="1"/>
    <col min="5" max="5" width="20.42578125" style="25" customWidth="1"/>
    <col min="6" max="6" width="15.7109375" style="5" customWidth="1"/>
    <col min="7" max="7" width="18"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368</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85"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470" t="s">
        <v>177</v>
      </c>
      <c r="C37" s="471"/>
      <c r="D37" s="471"/>
      <c r="E37" s="471"/>
      <c r="F37" s="472"/>
      <c r="G37" s="201">
        <v>0</v>
      </c>
      <c r="H37" s="50" t="str">
        <f>IF(G37&gt;0,"VERIFICA INTRASTAT","")</f>
        <v/>
      </c>
      <c r="J37" s="194"/>
      <c r="K37" s="198"/>
      <c r="L37" s="35"/>
      <c r="M37" s="127"/>
      <c r="N37" s="53"/>
      <c r="O37" s="219"/>
    </row>
    <row r="38" spans="1:18" ht="21" customHeight="1" thickBot="1" x14ac:dyDescent="0.3">
      <c r="A38" s="1"/>
      <c r="B38" s="470" t="s">
        <v>176</v>
      </c>
      <c r="C38" s="471"/>
      <c r="D38" s="471"/>
      <c r="E38" s="471"/>
      <c r="F38" s="472"/>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377</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371" t="s">
        <v>213</v>
      </c>
      <c r="C79" s="372"/>
      <c r="D79" s="373"/>
      <c r="E79" s="374"/>
      <c r="F79" s="375"/>
      <c r="G79" s="370">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133"/>
      <c r="D82" s="69"/>
      <c r="E82" s="133"/>
      <c r="F82" s="61" t="s">
        <v>240</v>
      </c>
      <c r="G82" s="353">
        <f>E17</f>
        <v>0</v>
      </c>
      <c r="I82" s="59"/>
      <c r="P82" s="1"/>
    </row>
    <row r="83" spans="1:16" ht="21.75" customHeight="1" thickBot="1" x14ac:dyDescent="0.35">
      <c r="A83" s="1"/>
      <c r="B83" s="349" t="s">
        <v>200</v>
      </c>
      <c r="C83" s="133"/>
      <c r="D83" s="69"/>
      <c r="E83" s="133"/>
      <c r="F83" s="61" t="s">
        <v>163</v>
      </c>
      <c r="G83" s="353">
        <f>O81</f>
        <v>0</v>
      </c>
      <c r="I83" s="57"/>
      <c r="P83" s="1"/>
    </row>
    <row r="84" spans="1:16" ht="21.75" customHeight="1" thickBot="1" x14ac:dyDescent="0.35">
      <c r="A84" s="1"/>
      <c r="B84" s="565" t="s">
        <v>378</v>
      </c>
      <c r="C84" s="566"/>
      <c r="D84" s="566"/>
      <c r="E84" s="566"/>
      <c r="F84" s="567"/>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NOVEMBRE!G97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c r="H110" s="1"/>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5"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zoomScale="80" zoomScaleNormal="80" workbookViewId="0">
      <selection activeCell="R38" sqref="R38"/>
    </sheetView>
  </sheetViews>
  <sheetFormatPr defaultRowHeight="12.75" x14ac:dyDescent="0.2"/>
  <cols>
    <col min="1" max="1" width="3.28515625" customWidth="1"/>
    <col min="4" max="4" width="41.42578125" customWidth="1"/>
    <col min="5" max="5" width="20.28515625" customWidth="1"/>
    <col min="6" max="6" width="12.140625" customWidth="1"/>
    <col min="9" max="9" width="39.140625" customWidth="1"/>
    <col min="10" max="10" width="18.85546875" customWidth="1"/>
  </cols>
  <sheetData>
    <row r="1" spans="1:11" ht="13.5" thickBot="1" x14ac:dyDescent="0.25"/>
    <row r="2" spans="1:11" ht="21.75" customHeight="1" thickBot="1" x14ac:dyDescent="0.3">
      <c r="B2" s="569" t="s">
        <v>276</v>
      </c>
      <c r="C2" s="570"/>
      <c r="D2" s="570"/>
      <c r="E2" s="570"/>
      <c r="F2" s="570"/>
      <c r="G2" s="570"/>
      <c r="H2" s="570"/>
      <c r="I2" s="570"/>
      <c r="J2" s="571"/>
    </row>
    <row r="3" spans="1:11" ht="19.5" customHeight="1" thickBot="1" x14ac:dyDescent="0.3">
      <c r="B3" s="572" t="s">
        <v>277</v>
      </c>
      <c r="C3" s="573"/>
      <c r="D3" s="573"/>
      <c r="E3" s="573"/>
      <c r="F3" s="574"/>
      <c r="G3" s="573"/>
      <c r="H3" s="573"/>
      <c r="I3" s="573"/>
      <c r="J3" s="575"/>
    </row>
    <row r="4" spans="1:11" ht="19.5" customHeight="1" x14ac:dyDescent="0.2">
      <c r="B4" s="576" t="s">
        <v>278</v>
      </c>
      <c r="C4" s="576"/>
      <c r="D4" s="576"/>
      <c r="E4" s="149"/>
      <c r="F4" s="158" t="s">
        <v>281</v>
      </c>
      <c r="G4" s="576" t="s">
        <v>278</v>
      </c>
      <c r="H4" s="576"/>
      <c r="I4" s="576"/>
      <c r="J4" s="118"/>
    </row>
    <row r="5" spans="1:11" ht="19.5" customHeight="1" x14ac:dyDescent="0.2">
      <c r="A5" s="157" t="str">
        <f>IF(E5&lt;0,"verificare","")</f>
        <v/>
      </c>
      <c r="B5" s="568" t="s">
        <v>288</v>
      </c>
      <c r="C5" s="568"/>
      <c r="D5" s="568"/>
      <c r="E5" s="150"/>
      <c r="F5" s="158" t="s">
        <v>282</v>
      </c>
      <c r="G5" s="568" t="s">
        <v>288</v>
      </c>
      <c r="H5" s="568"/>
      <c r="I5" s="568"/>
      <c r="J5" s="152"/>
      <c r="K5" s="157" t="str">
        <f>IF(J5&lt;0,"verificare","")</f>
        <v/>
      </c>
    </row>
    <row r="6" spans="1:11" ht="19.5" customHeight="1" x14ac:dyDescent="0.2">
      <c r="A6" s="157" t="str">
        <f>IF(E6&lt;0,"verificare","")</f>
        <v/>
      </c>
      <c r="B6" s="568" t="s">
        <v>279</v>
      </c>
      <c r="C6" s="568"/>
      <c r="D6" s="568"/>
      <c r="E6" s="150"/>
      <c r="F6" s="158" t="s">
        <v>283</v>
      </c>
      <c r="G6" s="568" t="s">
        <v>279</v>
      </c>
      <c r="H6" s="568"/>
      <c r="I6" s="568"/>
      <c r="J6" s="152"/>
      <c r="K6" s="157" t="str">
        <f>IF(J6&lt;0,"verificare","")</f>
        <v/>
      </c>
    </row>
    <row r="7" spans="1:11" ht="19.5" customHeight="1" x14ac:dyDescent="0.2">
      <c r="B7" s="568" t="s">
        <v>287</v>
      </c>
      <c r="C7" s="568"/>
      <c r="D7" s="568"/>
      <c r="E7" s="150"/>
      <c r="F7" s="158" t="s">
        <v>284</v>
      </c>
      <c r="G7" s="568" t="s">
        <v>287</v>
      </c>
      <c r="H7" s="568"/>
      <c r="I7" s="568"/>
      <c r="J7" s="152"/>
    </row>
    <row r="8" spans="1:11" ht="19.5" customHeight="1" thickBot="1" x14ac:dyDescent="0.25">
      <c r="B8" s="568" t="s">
        <v>272</v>
      </c>
      <c r="C8" s="568"/>
      <c r="D8" s="568"/>
      <c r="E8" s="153"/>
      <c r="F8" s="158" t="s">
        <v>285</v>
      </c>
      <c r="G8" s="568" t="s">
        <v>272</v>
      </c>
      <c r="H8" s="568"/>
      <c r="I8" s="568"/>
      <c r="J8" s="155"/>
    </row>
    <row r="9" spans="1:11" ht="19.5" customHeight="1" thickBot="1" x14ac:dyDescent="0.25">
      <c r="B9" s="577" t="s">
        <v>280</v>
      </c>
      <c r="C9" s="577"/>
      <c r="D9" s="577"/>
      <c r="E9" s="154">
        <f>(E7+E8)-IF((E5-E6)&gt;0,(E5-E6),0)</f>
        <v>0</v>
      </c>
      <c r="F9" s="159" t="s">
        <v>286</v>
      </c>
      <c r="G9" s="577" t="s">
        <v>280</v>
      </c>
      <c r="H9" s="577"/>
      <c r="I9" s="577"/>
      <c r="J9" s="154">
        <f>(J7+J8)-IF((J5-J6)&gt;0,(J5-J6),0)</f>
        <v>0</v>
      </c>
    </row>
    <row r="10" spans="1:11" ht="19.5" customHeight="1" x14ac:dyDescent="0.2"/>
    <row r="11" spans="1:11" ht="19.5" customHeight="1" x14ac:dyDescent="0.2"/>
    <row r="12" spans="1:11" ht="19.5" customHeight="1" x14ac:dyDescent="0.2">
      <c r="B12" s="578" t="s">
        <v>278</v>
      </c>
      <c r="C12" s="578"/>
      <c r="D12" s="578"/>
      <c r="E12" s="151"/>
      <c r="F12" s="158" t="s">
        <v>281</v>
      </c>
      <c r="G12" s="578" t="s">
        <v>278</v>
      </c>
      <c r="H12" s="578"/>
      <c r="I12" s="578"/>
      <c r="J12" s="115"/>
    </row>
    <row r="13" spans="1:11" ht="19.5" customHeight="1" x14ac:dyDescent="0.2">
      <c r="A13" s="157" t="str">
        <f>IF(E13&lt;0,"verificare","")</f>
        <v/>
      </c>
      <c r="B13" s="568" t="s">
        <v>288</v>
      </c>
      <c r="C13" s="568"/>
      <c r="D13" s="568"/>
      <c r="E13" s="150"/>
      <c r="F13" s="158" t="s">
        <v>282</v>
      </c>
      <c r="G13" s="568" t="s">
        <v>288</v>
      </c>
      <c r="H13" s="568"/>
      <c r="I13" s="568"/>
      <c r="J13" s="152"/>
      <c r="K13" s="157" t="str">
        <f>IF(J13&lt;0,"verificare","")</f>
        <v/>
      </c>
    </row>
    <row r="14" spans="1:11" ht="19.5" customHeight="1" x14ac:dyDescent="0.2">
      <c r="A14" s="157" t="str">
        <f>IF(E14&lt;0,"verificare","")</f>
        <v/>
      </c>
      <c r="B14" s="568" t="s">
        <v>279</v>
      </c>
      <c r="C14" s="568"/>
      <c r="D14" s="568"/>
      <c r="E14" s="150"/>
      <c r="F14" s="158" t="s">
        <v>283</v>
      </c>
      <c r="G14" s="568" t="s">
        <v>279</v>
      </c>
      <c r="H14" s="568"/>
      <c r="I14" s="568"/>
      <c r="J14" s="152"/>
      <c r="K14" s="157" t="str">
        <f>IF(J14&lt;0,"verificare","")</f>
        <v/>
      </c>
    </row>
    <row r="15" spans="1:11" ht="19.5" customHeight="1" x14ac:dyDescent="0.2">
      <c r="B15" s="568" t="s">
        <v>287</v>
      </c>
      <c r="C15" s="568"/>
      <c r="D15" s="568"/>
      <c r="E15" s="150"/>
      <c r="F15" s="158" t="s">
        <v>284</v>
      </c>
      <c r="G15" s="568" t="s">
        <v>287</v>
      </c>
      <c r="H15" s="568"/>
      <c r="I15" s="568"/>
      <c r="J15" s="152"/>
    </row>
    <row r="16" spans="1:11" ht="19.5" customHeight="1" thickBot="1" x14ac:dyDescent="0.25">
      <c r="B16" s="568" t="s">
        <v>272</v>
      </c>
      <c r="C16" s="568"/>
      <c r="D16" s="568"/>
      <c r="E16" s="153"/>
      <c r="F16" s="158" t="s">
        <v>285</v>
      </c>
      <c r="G16" s="568" t="s">
        <v>272</v>
      </c>
      <c r="H16" s="568"/>
      <c r="I16" s="568"/>
      <c r="J16" s="155"/>
    </row>
    <row r="17" spans="2:10" ht="19.5" customHeight="1" thickBot="1" x14ac:dyDescent="0.25">
      <c r="B17" s="577" t="s">
        <v>280</v>
      </c>
      <c r="C17" s="577"/>
      <c r="D17" s="577"/>
      <c r="E17" s="154">
        <f>(E15+E16)-IF((E13-E14)&gt;0,(E13-E14),0)</f>
        <v>0</v>
      </c>
      <c r="F17" s="159" t="s">
        <v>286</v>
      </c>
      <c r="G17" s="577" t="s">
        <v>280</v>
      </c>
      <c r="H17" s="577"/>
      <c r="I17" s="577"/>
      <c r="J17" s="154">
        <f>(J15+J16)-IF((J13-J14)&gt;0,(J13-J14),0)</f>
        <v>0</v>
      </c>
    </row>
    <row r="22" spans="2:10" x14ac:dyDescent="0.2">
      <c r="B22" s="156" t="s">
        <v>289</v>
      </c>
    </row>
  </sheetData>
  <mergeCells count="26">
    <mergeCell ref="B17:D17"/>
    <mergeCell ref="G17:I17"/>
    <mergeCell ref="B15:D15"/>
    <mergeCell ref="G15:I15"/>
    <mergeCell ref="B16:D16"/>
    <mergeCell ref="G16:I16"/>
    <mergeCell ref="B12:D12"/>
    <mergeCell ref="G12:I12"/>
    <mergeCell ref="B13:D13"/>
    <mergeCell ref="G13:I13"/>
    <mergeCell ref="B14:D14"/>
    <mergeCell ref="G14:I14"/>
    <mergeCell ref="B8:D8"/>
    <mergeCell ref="G8:I8"/>
    <mergeCell ref="B9:D9"/>
    <mergeCell ref="G9:I9"/>
    <mergeCell ref="B7:D7"/>
    <mergeCell ref="G7:I7"/>
    <mergeCell ref="B5:D5"/>
    <mergeCell ref="G5:I5"/>
    <mergeCell ref="B6:D6"/>
    <mergeCell ref="G6:I6"/>
    <mergeCell ref="B2:J2"/>
    <mergeCell ref="B3:J3"/>
    <mergeCell ref="B4:D4"/>
    <mergeCell ref="G4:I4"/>
  </mergeCells>
  <phoneticPr fontId="37" type="noConversion"/>
  <conditionalFormatting sqref="E5:E6">
    <cfRule type="cellIs" dxfId="3" priority="4" operator="lessThan">
      <formula>0</formula>
    </cfRule>
  </conditionalFormatting>
  <conditionalFormatting sqref="E13:E14">
    <cfRule type="cellIs" dxfId="2" priority="3" operator="lessThan">
      <formula>0</formula>
    </cfRule>
  </conditionalFormatting>
  <conditionalFormatting sqref="J5:J6">
    <cfRule type="cellIs" dxfId="1" priority="2" operator="lessThan">
      <formula>0</formula>
    </cfRule>
  </conditionalFormatting>
  <conditionalFormatting sqref="J13:J14">
    <cfRule type="cellIs" dxfId="0" priority="1" operator="lessThan">
      <formula>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R63"/>
  <sheetViews>
    <sheetView topLeftCell="A19" zoomScale="80" zoomScaleNormal="80" workbookViewId="0">
      <selection activeCell="F36" sqref="F36"/>
    </sheetView>
  </sheetViews>
  <sheetFormatPr defaultColWidth="9.140625" defaultRowHeight="13.5" x14ac:dyDescent="0.25"/>
  <cols>
    <col min="1" max="1" width="11" style="5" customWidth="1"/>
    <col min="2" max="2" width="11.5703125" style="23" customWidth="1"/>
    <col min="3" max="3" width="11.7109375" style="23" customWidth="1"/>
    <col min="4" max="4" width="13" style="23" customWidth="1"/>
    <col min="5" max="5" width="11.85546875" style="23" customWidth="1"/>
    <col min="6" max="6" width="12.5703125" style="23" customWidth="1"/>
    <col min="7" max="7" width="13.28515625" style="23" customWidth="1"/>
    <col min="8" max="8" width="1.85546875" style="23" customWidth="1"/>
    <col min="9" max="9" width="13.140625" style="23" customWidth="1"/>
    <col min="10" max="10" width="14.28515625" style="23" customWidth="1"/>
    <col min="11" max="12" width="16.42578125" style="23" customWidth="1"/>
    <col min="13" max="13" width="14.5703125" style="23" customWidth="1"/>
    <col min="14" max="14" width="13.85546875" style="23" customWidth="1"/>
    <col min="15" max="15" width="14.140625" style="23" customWidth="1"/>
    <col min="16" max="16" width="2.42578125" style="5" customWidth="1"/>
    <col min="17" max="16384" width="9.140625" style="5"/>
  </cols>
  <sheetData>
    <row r="1" spans="1:18" ht="18.75" x14ac:dyDescent="0.3">
      <c r="A1" s="583" t="s">
        <v>101</v>
      </c>
      <c r="B1" s="584"/>
      <c r="C1" s="584"/>
      <c r="D1" s="584"/>
      <c r="E1" s="584"/>
      <c r="F1" s="584"/>
      <c r="G1" s="584"/>
      <c r="H1" s="584"/>
      <c r="I1" s="585"/>
      <c r="J1" s="71"/>
    </row>
    <row r="2" spans="1:18" ht="24.75" customHeight="1" x14ac:dyDescent="0.3">
      <c r="A2" s="586" t="str">
        <f>'Dati Generali'!B2</f>
        <v>INSERIRE NOME SOCIETA' nel FOGLIO DATI GENERALI</v>
      </c>
      <c r="B2" s="587"/>
      <c r="C2" s="587"/>
      <c r="D2" s="587"/>
      <c r="E2" s="587"/>
      <c r="F2" s="587"/>
      <c r="G2" s="587"/>
      <c r="H2" s="587"/>
      <c r="I2" s="588"/>
      <c r="J2" s="72"/>
    </row>
    <row r="3" spans="1:18" ht="8.25" customHeight="1" x14ac:dyDescent="0.3">
      <c r="B3" s="70"/>
      <c r="C3" s="70"/>
      <c r="D3" s="70"/>
      <c r="E3" s="70"/>
      <c r="F3" s="70"/>
      <c r="G3" s="70"/>
      <c r="H3" s="70"/>
      <c r="I3" s="70"/>
      <c r="J3" s="70"/>
    </row>
    <row r="4" spans="1:18" ht="8.25" customHeight="1" x14ac:dyDescent="0.3">
      <c r="B4" s="22"/>
      <c r="C4" s="22"/>
      <c r="D4" s="22"/>
      <c r="E4" s="22"/>
      <c r="F4" s="22"/>
      <c r="G4" s="22"/>
      <c r="H4" s="22"/>
      <c r="I4" s="22"/>
      <c r="J4" s="22"/>
    </row>
    <row r="5" spans="1:18" s="20" customFormat="1" ht="16.5" x14ac:dyDescent="0.3">
      <c r="A5" s="42"/>
      <c r="B5" s="42" t="s">
        <v>385</v>
      </c>
      <c r="C5" s="24"/>
      <c r="D5" s="24"/>
      <c r="E5" s="24"/>
      <c r="F5" s="43">
        <v>0</v>
      </c>
      <c r="G5" s="24"/>
      <c r="H5" s="24"/>
      <c r="I5" s="24"/>
      <c r="J5" s="24"/>
      <c r="K5" s="24"/>
      <c r="L5" s="24"/>
      <c r="M5" s="24"/>
      <c r="N5" s="24"/>
      <c r="O5" s="24"/>
    </row>
    <row r="6" spans="1:18" ht="12.75" customHeight="1" x14ac:dyDescent="0.25"/>
    <row r="7" spans="1:18" s="37" customFormat="1" ht="31.5" customHeight="1" x14ac:dyDescent="0.3">
      <c r="A7" s="301"/>
      <c r="B7" s="595" t="s">
        <v>384</v>
      </c>
      <c r="C7" s="596"/>
      <c r="D7" s="596"/>
      <c r="E7" s="596"/>
      <c r="F7" s="597"/>
      <c r="G7" s="598" t="s">
        <v>44</v>
      </c>
      <c r="H7" s="302"/>
      <c r="I7" s="595" t="s">
        <v>45</v>
      </c>
      <c r="J7" s="597"/>
      <c r="K7" s="303" t="s">
        <v>46</v>
      </c>
      <c r="L7" s="304" t="s">
        <v>103</v>
      </c>
      <c r="M7" s="305" t="s">
        <v>104</v>
      </c>
      <c r="N7" s="306"/>
      <c r="O7" s="38"/>
      <c r="R7" s="42"/>
    </row>
    <row r="8" spans="1:18" s="36" customFormat="1" ht="18" customHeight="1" x14ac:dyDescent="0.3">
      <c r="A8" s="262"/>
      <c r="B8" s="266" t="s">
        <v>77</v>
      </c>
      <c r="C8" s="266" t="s">
        <v>47</v>
      </c>
      <c r="D8" s="266" t="s">
        <v>48</v>
      </c>
      <c r="E8" s="266" t="s">
        <v>49</v>
      </c>
      <c r="F8" s="267" t="s">
        <v>50</v>
      </c>
      <c r="G8" s="599"/>
      <c r="H8" s="263"/>
      <c r="I8" s="268" t="s">
        <v>81</v>
      </c>
      <c r="J8" s="268" t="s">
        <v>51</v>
      </c>
      <c r="K8" s="268" t="s">
        <v>52</v>
      </c>
      <c r="L8" s="269"/>
      <c r="M8" s="270"/>
      <c r="N8" s="271"/>
      <c r="O8" s="264"/>
    </row>
    <row r="9" spans="1:18" s="36" customFormat="1" ht="18" customHeight="1" x14ac:dyDescent="0.3">
      <c r="A9" s="272" t="s">
        <v>53</v>
      </c>
      <c r="B9" s="273">
        <f>GENNAIO!G$21+GENNAIO!G$25</f>
        <v>0</v>
      </c>
      <c r="C9" s="274">
        <f>GENNAIO!G$22</f>
        <v>0</v>
      </c>
      <c r="D9" s="274">
        <f>GENNAIO!G$23</f>
        <v>0</v>
      </c>
      <c r="E9" s="274">
        <f>GENNAIO!G$24</f>
        <v>0</v>
      </c>
      <c r="F9" s="275">
        <f>B9+C9+D9+E9</f>
        <v>0</v>
      </c>
      <c r="G9" s="276">
        <f>GENNAIO!G$61-GENNAIO!G$38-GENNAIO!G$37</f>
        <v>0</v>
      </c>
      <c r="H9" s="277"/>
      <c r="I9" s="278"/>
      <c r="J9" s="278"/>
      <c r="K9" s="279">
        <f>GENNAIO!O$21</f>
        <v>0</v>
      </c>
      <c r="L9" s="278"/>
      <c r="M9" s="280"/>
      <c r="N9" s="281"/>
      <c r="O9" s="264"/>
      <c r="R9" s="265"/>
    </row>
    <row r="10" spans="1:18" s="36" customFormat="1" ht="18" customHeight="1" x14ac:dyDescent="0.3">
      <c r="A10" s="282" t="s">
        <v>54</v>
      </c>
      <c r="B10" s="283">
        <f>FEBBRAIO!G$21+FEBBRAIO!G$25</f>
        <v>0</v>
      </c>
      <c r="C10" s="284">
        <f>FEBBRAIO!G$22</f>
        <v>0</v>
      </c>
      <c r="D10" s="284">
        <f>FEBBRAIO!G$23</f>
        <v>0</v>
      </c>
      <c r="E10" s="284">
        <f>FEBBRAIO!G$24</f>
        <v>0</v>
      </c>
      <c r="F10" s="285">
        <f t="shared" ref="F10:F20" si="0">B10+C10+D10+E10</f>
        <v>0</v>
      </c>
      <c r="G10" s="286">
        <f>FEBBRAIO!G$61-FEBBRAIO!G$38-FEBBRAIO!G$37</f>
        <v>0</v>
      </c>
      <c r="H10" s="277"/>
      <c r="I10" s="287"/>
      <c r="J10" s="287"/>
      <c r="K10" s="288">
        <f>FEBBRAIO!O$21</f>
        <v>0</v>
      </c>
      <c r="L10" s="287"/>
      <c r="M10" s="289"/>
      <c r="N10" s="290"/>
      <c r="O10" s="264"/>
    </row>
    <row r="11" spans="1:18" s="36" customFormat="1" ht="18" customHeight="1" x14ac:dyDescent="0.3">
      <c r="A11" s="282" t="s">
        <v>55</v>
      </c>
      <c r="B11" s="283">
        <f>MARZO!G$21+MARZO!G$25</f>
        <v>0</v>
      </c>
      <c r="C11" s="284">
        <f>MARZO!G$22</f>
        <v>0</v>
      </c>
      <c r="D11" s="284">
        <f>MARZO!G$23</f>
        <v>0</v>
      </c>
      <c r="E11" s="284">
        <f>MARZO!G$24</f>
        <v>0</v>
      </c>
      <c r="F11" s="285">
        <f t="shared" si="0"/>
        <v>0</v>
      </c>
      <c r="G11" s="286">
        <f>MARZO!G$61-MARZO!G$38-MARZO!G$37</f>
        <v>0</v>
      </c>
      <c r="H11" s="277"/>
      <c r="I11" s="287"/>
      <c r="J11" s="287"/>
      <c r="K11" s="288">
        <f>MARZO!O$21</f>
        <v>0</v>
      </c>
      <c r="L11" s="287"/>
      <c r="M11" s="289"/>
      <c r="N11" s="290"/>
      <c r="O11" s="264"/>
      <c r="R11" s="265"/>
    </row>
    <row r="12" spans="1:18" s="36" customFormat="1" ht="18" customHeight="1" x14ac:dyDescent="0.3">
      <c r="A12" s="282" t="s">
        <v>56</v>
      </c>
      <c r="B12" s="283">
        <f>APRILE!G$21+APRILE!G$25</f>
        <v>0</v>
      </c>
      <c r="C12" s="284">
        <f>APRILE!G$22</f>
        <v>0</v>
      </c>
      <c r="D12" s="284">
        <f>APRILE!G$23</f>
        <v>0</v>
      </c>
      <c r="E12" s="284">
        <f>APRILE!G$24</f>
        <v>0</v>
      </c>
      <c r="F12" s="285">
        <f t="shared" si="0"/>
        <v>0</v>
      </c>
      <c r="G12" s="286">
        <f>APRILE!G$61-APRILE!G$38-APRILE!G$37</f>
        <v>0</v>
      </c>
      <c r="H12" s="277"/>
      <c r="I12" s="287"/>
      <c r="J12" s="287"/>
      <c r="K12" s="288">
        <f>APRILE!O$21</f>
        <v>0</v>
      </c>
      <c r="L12" s="287"/>
      <c r="M12" s="289"/>
      <c r="N12" s="290"/>
      <c r="O12" s="264"/>
    </row>
    <row r="13" spans="1:18" s="36" customFormat="1" ht="18" customHeight="1" x14ac:dyDescent="0.3">
      <c r="A13" s="282" t="s">
        <v>57</v>
      </c>
      <c r="B13" s="283">
        <f>MAGGIO!G$21+MAGGIO!G$25</f>
        <v>0</v>
      </c>
      <c r="C13" s="284">
        <f>MAGGIO!G$22</f>
        <v>0</v>
      </c>
      <c r="D13" s="284">
        <f>MAGGIO!G$23</f>
        <v>0</v>
      </c>
      <c r="E13" s="284">
        <f>MAGGIO!G$24</f>
        <v>0</v>
      </c>
      <c r="F13" s="285">
        <f t="shared" si="0"/>
        <v>0</v>
      </c>
      <c r="G13" s="286">
        <f>MAGGIO!G$61-MAGGIO!G$38-MAGGIO!G$37</f>
        <v>0</v>
      </c>
      <c r="H13" s="277"/>
      <c r="I13" s="287"/>
      <c r="J13" s="287"/>
      <c r="K13" s="288">
        <f>MAGGIO!O$21</f>
        <v>0</v>
      </c>
      <c r="L13" s="287"/>
      <c r="M13" s="289"/>
      <c r="N13" s="290"/>
      <c r="O13" s="264"/>
      <c r="R13" s="265"/>
    </row>
    <row r="14" spans="1:18" s="36" customFormat="1" ht="18" customHeight="1" x14ac:dyDescent="0.3">
      <c r="A14" s="282" t="s">
        <v>58</v>
      </c>
      <c r="B14" s="283">
        <f>GIUGNO!G$21+GIUGNO!G$25</f>
        <v>0</v>
      </c>
      <c r="C14" s="284">
        <f>GIUGNO!G$22</f>
        <v>0</v>
      </c>
      <c r="D14" s="284">
        <f>GIUGNO!G$23</f>
        <v>0</v>
      </c>
      <c r="E14" s="284">
        <f>GIUGNO!G$24</f>
        <v>0</v>
      </c>
      <c r="F14" s="285">
        <f t="shared" si="0"/>
        <v>0</v>
      </c>
      <c r="G14" s="286">
        <f>GIUGNO!G$61-GIUGNO!G$38-GIUGNO!G$37</f>
        <v>0</v>
      </c>
      <c r="H14" s="277"/>
      <c r="I14" s="287"/>
      <c r="J14" s="287"/>
      <c r="K14" s="288">
        <f>GIUGNO!O$21</f>
        <v>0</v>
      </c>
      <c r="L14" s="287"/>
      <c r="M14" s="289"/>
      <c r="N14" s="290"/>
      <c r="O14" s="264"/>
    </row>
    <row r="15" spans="1:18" s="36" customFormat="1" ht="18" customHeight="1" x14ac:dyDescent="0.3">
      <c r="A15" s="282" t="s">
        <v>59</v>
      </c>
      <c r="B15" s="283">
        <f>LUGLIO!G$21+LUGLIO!G$25</f>
        <v>0</v>
      </c>
      <c r="C15" s="284">
        <f>LUGLIO!G$22</f>
        <v>0</v>
      </c>
      <c r="D15" s="284">
        <f>LUGLIO!G$23</f>
        <v>0</v>
      </c>
      <c r="E15" s="284">
        <f>LUGLIO!G$24</f>
        <v>0</v>
      </c>
      <c r="F15" s="285">
        <f t="shared" si="0"/>
        <v>0</v>
      </c>
      <c r="G15" s="286">
        <f>LUGLIO!G$61-LUGLIO!G$38-LUGLIO!G$37</f>
        <v>0</v>
      </c>
      <c r="H15" s="277"/>
      <c r="I15" s="287"/>
      <c r="J15" s="287"/>
      <c r="K15" s="288">
        <f>LUGLIO!O$21</f>
        <v>0</v>
      </c>
      <c r="L15" s="287"/>
      <c r="M15" s="289"/>
      <c r="N15" s="290"/>
      <c r="O15" s="264"/>
      <c r="R15" s="265"/>
    </row>
    <row r="16" spans="1:18" s="36" customFormat="1" ht="18" customHeight="1" x14ac:dyDescent="0.3">
      <c r="A16" s="282" t="s">
        <v>60</v>
      </c>
      <c r="B16" s="283">
        <f>AGOSTO!G$21+AGOSTO!G$25</f>
        <v>0</v>
      </c>
      <c r="C16" s="284">
        <f>AGOSTO!G$22</f>
        <v>0</v>
      </c>
      <c r="D16" s="284">
        <f>AGOSTO!G$23</f>
        <v>0</v>
      </c>
      <c r="E16" s="284">
        <f>AGOSTO!G$24</f>
        <v>0</v>
      </c>
      <c r="F16" s="285">
        <f t="shared" si="0"/>
        <v>0</v>
      </c>
      <c r="G16" s="286">
        <f>AGOSTO!G$61-AGOSTO!G$38-AGOSTO!G$37</f>
        <v>0</v>
      </c>
      <c r="H16" s="277"/>
      <c r="I16" s="287"/>
      <c r="J16" s="287"/>
      <c r="K16" s="288">
        <f>AGOSTO!O$21</f>
        <v>0</v>
      </c>
      <c r="L16" s="287"/>
      <c r="M16" s="289"/>
      <c r="N16" s="290"/>
      <c r="O16" s="264"/>
    </row>
    <row r="17" spans="1:15" s="36" customFormat="1" ht="18" customHeight="1" x14ac:dyDescent="0.3">
      <c r="A17" s="282" t="s">
        <v>61</v>
      </c>
      <c r="B17" s="283">
        <f>SETTEMBRE!G$21+SETTEMBRE!G$25</f>
        <v>0</v>
      </c>
      <c r="C17" s="284">
        <f>SETTEMBRE!G$22</f>
        <v>0</v>
      </c>
      <c r="D17" s="284">
        <f>SETTEMBRE!G$23</f>
        <v>0</v>
      </c>
      <c r="E17" s="284">
        <f>SETTEMBRE!G$24</f>
        <v>0</v>
      </c>
      <c r="F17" s="285">
        <f t="shared" si="0"/>
        <v>0</v>
      </c>
      <c r="G17" s="286">
        <f>SETTEMBRE!G$61-SETTEMBRE!G$38-SETTEMBRE!G$37</f>
        <v>0</v>
      </c>
      <c r="H17" s="277"/>
      <c r="I17" s="287"/>
      <c r="J17" s="287"/>
      <c r="K17" s="288">
        <f>SETTEMBRE!O$21</f>
        <v>0</v>
      </c>
      <c r="L17" s="287"/>
      <c r="M17" s="289"/>
      <c r="N17" s="290"/>
      <c r="O17" s="264"/>
    </row>
    <row r="18" spans="1:15" s="36" customFormat="1" ht="18" customHeight="1" x14ac:dyDescent="0.3">
      <c r="A18" s="282" t="s">
        <v>62</v>
      </c>
      <c r="B18" s="283">
        <f>OTTOBRE!G$21+OTTOBRE!G$25</f>
        <v>0</v>
      </c>
      <c r="C18" s="284">
        <f>OTTOBRE!G$22</f>
        <v>0</v>
      </c>
      <c r="D18" s="284">
        <f>OTTOBRE!G$23</f>
        <v>0</v>
      </c>
      <c r="E18" s="284">
        <f>OTTOBRE!G$24</f>
        <v>0</v>
      </c>
      <c r="F18" s="285">
        <f t="shared" si="0"/>
        <v>0</v>
      </c>
      <c r="G18" s="286">
        <f>OTTOBRE!G$61-OTTOBRE!G$38-OTTOBRE!G$37</f>
        <v>0</v>
      </c>
      <c r="H18" s="277"/>
      <c r="I18" s="287"/>
      <c r="J18" s="287"/>
      <c r="K18" s="288">
        <f>OTTOBRE!O$21</f>
        <v>0</v>
      </c>
      <c r="L18" s="287"/>
      <c r="M18" s="289"/>
      <c r="N18" s="290"/>
      <c r="O18" s="264"/>
    </row>
    <row r="19" spans="1:15" s="36" customFormat="1" ht="18" customHeight="1" x14ac:dyDescent="0.3">
      <c r="A19" s="282" t="s">
        <v>63</v>
      </c>
      <c r="B19" s="283">
        <f>NOVEMBRE!G$21+NOVEMBRE!G$25</f>
        <v>0</v>
      </c>
      <c r="C19" s="284">
        <f>NOVEMBRE!G$22</f>
        <v>0</v>
      </c>
      <c r="D19" s="284">
        <f>NOVEMBRE!G$23</f>
        <v>0</v>
      </c>
      <c r="E19" s="284">
        <f>NOVEMBRE!G$24</f>
        <v>0</v>
      </c>
      <c r="F19" s="285">
        <f t="shared" si="0"/>
        <v>0</v>
      </c>
      <c r="G19" s="286">
        <f>NOVEMBRE!G$61-NOVEMBRE!G$38-NOVEMBRE!G$37</f>
        <v>0</v>
      </c>
      <c r="H19" s="277"/>
      <c r="I19" s="287"/>
      <c r="J19" s="287"/>
      <c r="K19" s="288">
        <f>NOVEMBRE!O$21</f>
        <v>0</v>
      </c>
      <c r="L19" s="287"/>
      <c r="M19" s="289"/>
      <c r="N19" s="290"/>
      <c r="O19" s="264"/>
    </row>
    <row r="20" spans="1:15" s="36" customFormat="1" ht="18" customHeight="1" x14ac:dyDescent="0.3">
      <c r="A20" s="291" t="s">
        <v>64</v>
      </c>
      <c r="B20" s="292">
        <f>DICEMBRE!G$21+DICEMBRE!G$25</f>
        <v>0</v>
      </c>
      <c r="C20" s="293">
        <f>DICEMBRE!G$22</f>
        <v>0</v>
      </c>
      <c r="D20" s="293">
        <f>DICEMBRE!G$23</f>
        <v>0</v>
      </c>
      <c r="E20" s="293">
        <f>DICEMBRE!G$24</f>
        <v>0</v>
      </c>
      <c r="F20" s="294">
        <f t="shared" si="0"/>
        <v>0</v>
      </c>
      <c r="G20" s="295">
        <f>DICEMBRE!G$61-DICEMBRE!G$38-DICEMBRE!G$37</f>
        <v>0</v>
      </c>
      <c r="H20" s="277"/>
      <c r="I20" s="296"/>
      <c r="J20" s="296"/>
      <c r="K20" s="297">
        <f>DICEMBRE!O$21</f>
        <v>0</v>
      </c>
      <c r="L20" s="296"/>
      <c r="M20" s="298"/>
      <c r="N20" s="299"/>
      <c r="O20" s="264"/>
    </row>
    <row r="21" spans="1:15" s="36" customFormat="1" ht="9" customHeight="1" x14ac:dyDescent="0.3">
      <c r="B21" s="264"/>
      <c r="C21" s="264"/>
      <c r="D21" s="264"/>
      <c r="E21" s="264"/>
      <c r="F21" s="44"/>
      <c r="G21" s="264"/>
      <c r="H21" s="264"/>
      <c r="I21" s="264"/>
      <c r="J21" s="264"/>
      <c r="K21" s="264"/>
      <c r="L21" s="264"/>
      <c r="M21" s="264"/>
      <c r="N21" s="264"/>
      <c r="O21" s="264"/>
    </row>
    <row r="22" spans="1:15" s="36" customFormat="1" ht="18" customHeight="1" x14ac:dyDescent="0.3">
      <c r="A22" s="265" t="s">
        <v>65</v>
      </c>
      <c r="B22" s="44">
        <f>SUM(B9:B21)</f>
        <v>0</v>
      </c>
      <c r="C22" s="44">
        <f>SUM(C9:C21)</f>
        <v>0</v>
      </c>
      <c r="D22" s="44">
        <f>SUM(D9:D21)</f>
        <v>0</v>
      </c>
      <c r="E22" s="44">
        <f>SUM(E9:E21)</f>
        <v>0</v>
      </c>
      <c r="F22" s="300">
        <f>SUM(F9:F20)</f>
        <v>0</v>
      </c>
      <c r="G22" s="44">
        <f>SUM(G9:G20)</f>
        <v>0</v>
      </c>
      <c r="H22" s="44"/>
      <c r="I22" s="44">
        <f>SUM(I9:I20)</f>
        <v>0</v>
      </c>
      <c r="J22" s="44">
        <f>SUM(J9:J20)</f>
        <v>0</v>
      </c>
      <c r="K22" s="44">
        <f>SUM(K9:K20)</f>
        <v>0</v>
      </c>
      <c r="L22" s="264"/>
      <c r="M22" s="264"/>
      <c r="N22" s="264"/>
      <c r="O22" s="44">
        <f>K22-J22-I22</f>
        <v>0</v>
      </c>
    </row>
    <row r="23" spans="1:15" ht="12.75" customHeight="1" x14ac:dyDescent="0.25"/>
    <row r="24" spans="1:15" ht="10.5" customHeight="1" thickBot="1" x14ac:dyDescent="0.3"/>
    <row r="25" spans="1:15" ht="23.25" customHeight="1" thickBot="1" x14ac:dyDescent="0.35">
      <c r="D25" s="589" t="s">
        <v>102</v>
      </c>
      <c r="E25" s="590"/>
      <c r="F25" s="591"/>
      <c r="G25" s="28">
        <f>F5-I22-J22</f>
        <v>0</v>
      </c>
      <c r="H25" s="24"/>
    </row>
    <row r="26" spans="1:15" ht="23.25" customHeight="1" x14ac:dyDescent="0.3">
      <c r="J26" s="601" t="s">
        <v>382</v>
      </c>
      <c r="K26" s="602"/>
      <c r="L26" s="602"/>
      <c r="M26" s="602"/>
      <c r="N26" s="307">
        <v>0</v>
      </c>
      <c r="O26" s="271">
        <f>N26-N27</f>
        <v>0</v>
      </c>
    </row>
    <row r="27" spans="1:15" ht="23.25" customHeight="1" thickBot="1" x14ac:dyDescent="0.35">
      <c r="G27" s="600"/>
      <c r="H27" s="600"/>
      <c r="I27" s="600"/>
      <c r="J27" s="601" t="s">
        <v>383</v>
      </c>
      <c r="K27" s="602"/>
      <c r="L27" s="602"/>
      <c r="M27" s="602"/>
      <c r="N27" s="307">
        <v>0</v>
      </c>
      <c r="O27" s="308"/>
    </row>
    <row r="28" spans="1:15" s="37" customFormat="1" ht="23.25" customHeight="1" thickBot="1" x14ac:dyDescent="0.35">
      <c r="B28" s="38"/>
      <c r="C28" s="44"/>
      <c r="D28" s="589" t="s">
        <v>107</v>
      </c>
      <c r="E28" s="590"/>
      <c r="F28" s="591"/>
      <c r="G28" s="45" t="str">
        <f>IF(I22+J22&gt;F5,"SPLAFONATO","OK")</f>
        <v>OK</v>
      </c>
      <c r="H28" s="102"/>
      <c r="I28" s="23"/>
      <c r="J28" s="592" t="s">
        <v>66</v>
      </c>
      <c r="K28" s="593"/>
      <c r="L28" s="594"/>
      <c r="M28" s="41" t="str">
        <f>IF(N28=0,"OK","ATTENZIONE, VERIFICARE UTILIZZO")</f>
        <v>OK</v>
      </c>
      <c r="N28" s="309">
        <f>K22-I22-J22-N26+N27</f>
        <v>0</v>
      </c>
      <c r="O28" s="5"/>
    </row>
    <row r="29" spans="1:15" ht="13.5" customHeight="1" thickBot="1" x14ac:dyDescent="0.3">
      <c r="O29" s="5"/>
    </row>
    <row r="30" spans="1:15" ht="23.25" customHeight="1" thickBot="1" x14ac:dyDescent="0.35">
      <c r="C30" s="589" t="s">
        <v>108</v>
      </c>
      <c r="D30" s="590"/>
      <c r="E30" s="590"/>
      <c r="F30" s="591"/>
      <c r="G30" s="66" t="e">
        <f>IF((F22/G22)&gt;0.1,"N.B. ESPORTATORE ABITUALE - VEDI QUADRO VC","NO")</f>
        <v>#DIV/0!</v>
      </c>
      <c r="H30" s="96"/>
      <c r="O30" s="5"/>
    </row>
    <row r="31" spans="1:15" ht="2.25" customHeight="1" x14ac:dyDescent="0.25">
      <c r="D31" s="38"/>
      <c r="E31" s="38"/>
      <c r="J31" s="38"/>
      <c r="K31" s="38"/>
      <c r="L31" s="38"/>
      <c r="N31" s="38"/>
      <c r="O31" s="37"/>
    </row>
    <row r="32" spans="1:15" ht="2.25" customHeight="1" x14ac:dyDescent="0.25">
      <c r="O32" s="5"/>
    </row>
    <row r="33" spans="1:15" ht="2.25" customHeight="1" x14ac:dyDescent="0.25"/>
    <row r="34" spans="1:15" ht="2.25" customHeight="1" x14ac:dyDescent="0.25"/>
    <row r="35" spans="1:15" ht="23.25" customHeight="1" x14ac:dyDescent="0.3">
      <c r="F35" s="39" t="s">
        <v>386</v>
      </c>
      <c r="G35" s="40"/>
      <c r="H35" s="40"/>
      <c r="I35" s="40"/>
    </row>
    <row r="36" spans="1:15" ht="8.25" customHeight="1" x14ac:dyDescent="0.25"/>
    <row r="37" spans="1:15" s="20" customFormat="1" ht="16.5" x14ac:dyDescent="0.3">
      <c r="B37" s="310" t="s">
        <v>265</v>
      </c>
      <c r="C37" s="24"/>
      <c r="D37" s="24"/>
      <c r="E37" s="24"/>
      <c r="F37" s="24"/>
      <c r="G37" s="24"/>
      <c r="H37" s="24"/>
      <c r="I37" s="24"/>
      <c r="J37" s="24"/>
      <c r="K37" s="24"/>
      <c r="L37" s="24"/>
      <c r="M37" s="24"/>
      <c r="N37" s="24"/>
      <c r="O37" s="24"/>
    </row>
    <row r="38" spans="1:15" ht="18.75" customHeight="1" x14ac:dyDescent="0.3">
      <c r="B38" s="579" t="s">
        <v>370</v>
      </c>
      <c r="C38" s="580"/>
      <c r="D38" s="580"/>
      <c r="E38" s="580"/>
      <c r="F38" s="580"/>
      <c r="G38" s="580"/>
      <c r="H38" s="580"/>
      <c r="I38" s="580"/>
      <c r="J38" s="580"/>
      <c r="K38" s="580"/>
      <c r="L38" s="580"/>
      <c r="M38" s="580"/>
      <c r="N38" s="580"/>
      <c r="O38" s="580"/>
    </row>
    <row r="39" spans="1:15" ht="57" customHeight="1" x14ac:dyDescent="0.25">
      <c r="A39" s="119"/>
      <c r="B39" s="581" t="s">
        <v>266</v>
      </c>
      <c r="C39" s="582"/>
      <c r="D39" s="582"/>
      <c r="E39" s="582"/>
      <c r="F39" s="582"/>
      <c r="G39" s="582"/>
      <c r="H39" s="582"/>
      <c r="I39" s="582"/>
      <c r="J39" s="582"/>
      <c r="K39" s="582"/>
      <c r="L39" s="582"/>
      <c r="M39" s="582"/>
      <c r="N39" s="582"/>
      <c r="O39" s="580"/>
    </row>
    <row r="40" spans="1:15" ht="18.75" customHeight="1" x14ac:dyDescent="0.3">
      <c r="B40" s="579" t="s">
        <v>369</v>
      </c>
      <c r="C40" s="580"/>
      <c r="D40" s="580"/>
      <c r="E40" s="580"/>
      <c r="F40" s="580"/>
      <c r="G40" s="580"/>
      <c r="H40" s="580"/>
      <c r="I40" s="580"/>
      <c r="J40" s="580"/>
      <c r="K40" s="580"/>
      <c r="L40" s="580"/>
      <c r="M40" s="580"/>
      <c r="N40" s="580"/>
    </row>
    <row r="41" spans="1:15" ht="70.5" customHeight="1" x14ac:dyDescent="0.25">
      <c r="A41" s="119"/>
      <c r="B41" s="581" t="s">
        <v>264</v>
      </c>
      <c r="C41" s="582"/>
      <c r="D41" s="582"/>
      <c r="E41" s="582"/>
      <c r="F41" s="582"/>
      <c r="G41" s="582"/>
      <c r="H41" s="582"/>
      <c r="I41" s="582"/>
      <c r="J41" s="582"/>
      <c r="K41" s="582"/>
      <c r="L41" s="582"/>
      <c r="M41" s="582"/>
      <c r="N41" s="582"/>
      <c r="O41" s="580"/>
    </row>
    <row r="42" spans="1:15" ht="6.75" customHeight="1" x14ac:dyDescent="0.25"/>
    <row r="46" spans="1:15" x14ac:dyDescent="0.25">
      <c r="B46" s="5"/>
      <c r="C46" s="5"/>
      <c r="D46" s="5"/>
      <c r="E46" s="5"/>
      <c r="F46" s="5"/>
      <c r="G46" s="5"/>
      <c r="H46" s="5"/>
      <c r="I46" s="5"/>
      <c r="J46" s="5"/>
      <c r="K46" s="5"/>
      <c r="L46" s="5"/>
      <c r="M46" s="5"/>
      <c r="N46" s="5"/>
      <c r="O46" s="5"/>
    </row>
    <row r="47" spans="1:15" x14ac:dyDescent="0.25">
      <c r="B47" s="5"/>
      <c r="C47" s="5"/>
      <c r="D47" s="5"/>
      <c r="E47" s="5"/>
      <c r="F47" s="5"/>
      <c r="G47" s="5"/>
      <c r="H47" s="5"/>
      <c r="I47" s="5"/>
      <c r="J47" s="5"/>
      <c r="K47" s="5"/>
      <c r="L47" s="5"/>
      <c r="M47" s="5"/>
      <c r="N47" s="5"/>
      <c r="O47" s="5"/>
    </row>
    <row r="48" spans="1:15" x14ac:dyDescent="0.25">
      <c r="B48" s="5"/>
      <c r="C48" s="5"/>
      <c r="D48" s="5"/>
      <c r="E48" s="5"/>
      <c r="F48" s="5"/>
      <c r="G48" s="5"/>
      <c r="H48" s="5"/>
      <c r="I48" s="5"/>
      <c r="J48" s="5"/>
      <c r="K48" s="5"/>
      <c r="L48" s="5"/>
      <c r="M48" s="5"/>
      <c r="N48" s="5"/>
      <c r="O48" s="5"/>
    </row>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sheetData>
  <mergeCells count="16">
    <mergeCell ref="B38:O38"/>
    <mergeCell ref="B39:O39"/>
    <mergeCell ref="B41:O41"/>
    <mergeCell ref="B40:N40"/>
    <mergeCell ref="A1:I1"/>
    <mergeCell ref="A2:I2"/>
    <mergeCell ref="C30:F30"/>
    <mergeCell ref="J28:L28"/>
    <mergeCell ref="B7:F7"/>
    <mergeCell ref="G7:G8"/>
    <mergeCell ref="I7:J7"/>
    <mergeCell ref="G27:I27"/>
    <mergeCell ref="D25:F25"/>
    <mergeCell ref="J26:M26"/>
    <mergeCell ref="J27:M27"/>
    <mergeCell ref="D28:F28"/>
  </mergeCells>
  <pageMargins left="0.31496062992125984" right="0.11811023622047245" top="0.23622047244094491" bottom="0.15748031496062992"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Q27"/>
  <sheetViews>
    <sheetView zoomScale="80" zoomScaleNormal="80" workbookViewId="0">
      <selection activeCell="E31" sqref="E31"/>
    </sheetView>
  </sheetViews>
  <sheetFormatPr defaultColWidth="9.140625" defaultRowHeight="15" x14ac:dyDescent="0.3"/>
  <cols>
    <col min="1" max="1" width="12" style="26" customWidth="1"/>
    <col min="2" max="2" width="15.28515625" style="29" customWidth="1"/>
    <col min="3" max="3" width="14.85546875" style="29" bestFit="1" customWidth="1"/>
    <col min="4" max="4" width="16.85546875" style="26" bestFit="1" customWidth="1"/>
    <col min="5" max="5" width="14" style="30" customWidth="1"/>
    <col min="6" max="6" width="2.140625" style="26" customWidth="1"/>
    <col min="7" max="7" width="12.7109375" style="26" customWidth="1"/>
    <col min="8" max="8" width="15" style="26" customWidth="1"/>
    <col min="9" max="9" width="14.42578125" style="26" customWidth="1"/>
    <col min="10" max="10" width="15.140625" style="26" customWidth="1"/>
    <col min="11" max="11" width="13.85546875" style="21" customWidth="1"/>
    <col min="12" max="12" width="1.85546875" style="26" customWidth="1"/>
    <col min="13" max="16" width="9.140625" style="26"/>
    <col min="17" max="17" width="9.28515625" style="26" bestFit="1" customWidth="1"/>
    <col min="18" max="16384" width="9.140625" style="26"/>
  </cols>
  <sheetData>
    <row r="1" spans="1:11" ht="18.75" x14ac:dyDescent="0.3">
      <c r="A1" s="583" t="s">
        <v>165</v>
      </c>
      <c r="B1" s="584"/>
      <c r="C1" s="584"/>
      <c r="D1" s="584"/>
      <c r="E1" s="584"/>
      <c r="F1" s="584"/>
      <c r="G1" s="584"/>
      <c r="H1" s="585"/>
      <c r="I1" s="71"/>
    </row>
    <row r="2" spans="1:11" ht="19.5" customHeight="1" x14ac:dyDescent="0.3">
      <c r="A2" s="586" t="str">
        <f>'Dati Generali'!B2</f>
        <v>INSERIRE NOME SOCIETA' nel FOGLIO DATI GENERALI</v>
      </c>
      <c r="B2" s="587"/>
      <c r="C2" s="587"/>
      <c r="D2" s="587"/>
      <c r="E2" s="587"/>
      <c r="F2" s="587"/>
      <c r="G2" s="587"/>
      <c r="H2" s="588"/>
      <c r="I2" s="71"/>
    </row>
    <row r="3" spans="1:11" ht="15.75" customHeight="1" x14ac:dyDescent="0.3">
      <c r="B3" s="33"/>
      <c r="C3" s="33"/>
      <c r="D3" s="33"/>
      <c r="E3" s="33"/>
      <c r="F3" s="33"/>
      <c r="G3" s="33"/>
      <c r="H3" s="33"/>
      <c r="I3" s="33"/>
    </row>
    <row r="4" spans="1:11" ht="15.75" customHeight="1" thickBot="1" x14ac:dyDescent="0.35">
      <c r="B4" s="33"/>
      <c r="C4" s="33"/>
      <c r="D4" s="33"/>
      <c r="E4" s="33"/>
      <c r="F4" s="33"/>
      <c r="G4" s="33"/>
      <c r="H4" s="33"/>
      <c r="I4" s="33"/>
    </row>
    <row r="5" spans="1:11" s="48" customFormat="1" ht="17.25" thickBot="1" x14ac:dyDescent="0.35">
      <c r="A5" s="36"/>
      <c r="B5" s="603" t="s">
        <v>67</v>
      </c>
      <c r="C5" s="604"/>
      <c r="D5" s="605"/>
      <c r="E5" s="46"/>
      <c r="F5" s="36"/>
      <c r="G5" s="36"/>
      <c r="H5" s="603" t="s">
        <v>68</v>
      </c>
      <c r="I5" s="604"/>
      <c r="J5" s="605"/>
      <c r="K5" s="47"/>
    </row>
    <row r="6" spans="1:11" s="48" customFormat="1" ht="17.25" thickBot="1" x14ac:dyDescent="0.35">
      <c r="A6" s="36"/>
      <c r="B6" s="36"/>
      <c r="C6" s="36"/>
      <c r="D6" s="36"/>
      <c r="E6" s="46"/>
      <c r="F6" s="36"/>
      <c r="G6" s="36"/>
      <c r="H6" s="36"/>
      <c r="I6" s="36"/>
      <c r="J6" s="36"/>
      <c r="K6" s="47"/>
    </row>
    <row r="7" spans="1:11" s="333" customFormat="1" ht="20.25" thickBot="1" x14ac:dyDescent="0.45">
      <c r="A7" s="37"/>
      <c r="B7" s="329" t="s">
        <v>70</v>
      </c>
      <c r="C7" s="329" t="s">
        <v>71</v>
      </c>
      <c r="D7" s="330" t="s">
        <v>69</v>
      </c>
      <c r="E7" s="331"/>
      <c r="F7" s="37"/>
      <c r="G7" s="37"/>
      <c r="H7" s="329" t="s">
        <v>70</v>
      </c>
      <c r="I7" s="329" t="s">
        <v>71</v>
      </c>
      <c r="J7" s="330" t="s">
        <v>69</v>
      </c>
      <c r="K7" s="332"/>
    </row>
    <row r="8" spans="1:11" s="48" customFormat="1" ht="17.25" thickBot="1" x14ac:dyDescent="0.35">
      <c r="A8" s="36"/>
      <c r="B8" s="311"/>
      <c r="C8" s="312"/>
      <c r="D8" s="313"/>
      <c r="E8" s="46"/>
      <c r="F8" s="36"/>
      <c r="G8" s="36"/>
      <c r="H8" s="311"/>
      <c r="I8" s="311"/>
      <c r="J8" s="313"/>
      <c r="K8" s="47"/>
    </row>
    <row r="9" spans="1:11" s="48" customFormat="1" ht="21" customHeight="1" x14ac:dyDescent="0.3">
      <c r="A9" s="334" t="s">
        <v>53</v>
      </c>
      <c r="B9" s="314">
        <f>GENNAIO!G$22+GENNAIO!G24</f>
        <v>0</v>
      </c>
      <c r="C9" s="315">
        <f>GENNAIO!G$37</f>
        <v>0</v>
      </c>
      <c r="D9" s="316"/>
      <c r="E9" s="317">
        <f>ROUND((D9-B9-C9),0)</f>
        <v>0</v>
      </c>
      <c r="F9" s="36"/>
      <c r="G9" s="334" t="s">
        <v>53</v>
      </c>
      <c r="H9" s="314">
        <f>GENNAIO!N$57</f>
        <v>0</v>
      </c>
      <c r="I9" s="314">
        <f>GENNAIO!O$62</f>
        <v>0</v>
      </c>
      <c r="J9" s="318"/>
      <c r="K9" s="319">
        <f>ROUND((J9-I9-H9),0)</f>
        <v>0</v>
      </c>
    </row>
    <row r="10" spans="1:11" s="48" customFormat="1" ht="21" customHeight="1" x14ac:dyDescent="0.3">
      <c r="A10" s="336" t="s">
        <v>54</v>
      </c>
      <c r="B10" s="337">
        <f>FEBBRAIO!G$22+FEBBRAIO!G24</f>
        <v>0</v>
      </c>
      <c r="C10" s="338">
        <f>FEBBRAIO!G$37</f>
        <v>0</v>
      </c>
      <c r="D10" s="339"/>
      <c r="E10" s="317">
        <f t="shared" ref="E10:E20" si="0">ROUND((D10-B10-C10),0)</f>
        <v>0</v>
      </c>
      <c r="F10" s="36"/>
      <c r="G10" s="336" t="s">
        <v>54</v>
      </c>
      <c r="H10" s="337">
        <f>FEBBRAIO!N$57</f>
        <v>0</v>
      </c>
      <c r="I10" s="337">
        <f>FEBBRAIO!O$62</f>
        <v>0</v>
      </c>
      <c r="J10" s="340"/>
      <c r="K10" s="319">
        <f t="shared" ref="K10:K20" si="1">ROUND((J10-I10-H10),0)</f>
        <v>0</v>
      </c>
    </row>
    <row r="11" spans="1:11" s="48" customFormat="1" ht="21" customHeight="1" x14ac:dyDescent="0.3">
      <c r="A11" s="336" t="s">
        <v>55</v>
      </c>
      <c r="B11" s="337">
        <f>MARZO!G$22+MARZO!G24</f>
        <v>0</v>
      </c>
      <c r="C11" s="338">
        <f>MARZO!G$37</f>
        <v>0</v>
      </c>
      <c r="D11" s="339"/>
      <c r="E11" s="317">
        <f t="shared" si="0"/>
        <v>0</v>
      </c>
      <c r="F11" s="36"/>
      <c r="G11" s="336" t="s">
        <v>55</v>
      </c>
      <c r="H11" s="337">
        <f>MARZO!N$57</f>
        <v>0</v>
      </c>
      <c r="I11" s="337">
        <f>MARZO!O$62</f>
        <v>0</v>
      </c>
      <c r="J11" s="340"/>
      <c r="K11" s="319">
        <f t="shared" si="1"/>
        <v>0</v>
      </c>
    </row>
    <row r="12" spans="1:11" s="48" customFormat="1" ht="21" customHeight="1" x14ac:dyDescent="0.3">
      <c r="A12" s="336" t="s">
        <v>56</v>
      </c>
      <c r="B12" s="337">
        <f>APRILE!G$22+APRILE!G24</f>
        <v>0</v>
      </c>
      <c r="C12" s="338">
        <f>APRILE!G$37</f>
        <v>0</v>
      </c>
      <c r="D12" s="339"/>
      <c r="E12" s="317">
        <f t="shared" si="0"/>
        <v>0</v>
      </c>
      <c r="F12" s="36"/>
      <c r="G12" s="336" t="s">
        <v>56</v>
      </c>
      <c r="H12" s="337">
        <f>APRILE!N$57</f>
        <v>0</v>
      </c>
      <c r="I12" s="337">
        <f>APRILE!O$62</f>
        <v>0</v>
      </c>
      <c r="J12" s="340"/>
      <c r="K12" s="319">
        <f t="shared" si="1"/>
        <v>0</v>
      </c>
    </row>
    <row r="13" spans="1:11" s="48" customFormat="1" ht="21" customHeight="1" x14ac:dyDescent="0.3">
      <c r="A13" s="336" t="s">
        <v>57</v>
      </c>
      <c r="B13" s="337">
        <f>MAGGIO!G$22+MAGGIO!G24</f>
        <v>0</v>
      </c>
      <c r="C13" s="338">
        <f>MAGGIO!G$37</f>
        <v>0</v>
      </c>
      <c r="D13" s="339"/>
      <c r="E13" s="317">
        <f t="shared" si="0"/>
        <v>0</v>
      </c>
      <c r="F13" s="36"/>
      <c r="G13" s="336" t="s">
        <v>57</v>
      </c>
      <c r="H13" s="337">
        <f>MAGGIO!N$57</f>
        <v>0</v>
      </c>
      <c r="I13" s="337">
        <f>MAGGIO!O$62</f>
        <v>0</v>
      </c>
      <c r="J13" s="340"/>
      <c r="K13" s="319">
        <f t="shared" si="1"/>
        <v>0</v>
      </c>
    </row>
    <row r="14" spans="1:11" s="48" customFormat="1" ht="21" customHeight="1" x14ac:dyDescent="0.3">
      <c r="A14" s="336" t="s">
        <v>58</v>
      </c>
      <c r="B14" s="337">
        <f>GIUGNO!G$22+GIUGNO!G24</f>
        <v>0</v>
      </c>
      <c r="C14" s="338">
        <f>GIUGNO!G$37</f>
        <v>0</v>
      </c>
      <c r="D14" s="339"/>
      <c r="E14" s="317">
        <f t="shared" si="0"/>
        <v>0</v>
      </c>
      <c r="F14" s="36"/>
      <c r="G14" s="336" t="s">
        <v>58</v>
      </c>
      <c r="H14" s="337">
        <f>GIUGNO!N$57</f>
        <v>0</v>
      </c>
      <c r="I14" s="337">
        <f>GIUGNO!O$62</f>
        <v>0</v>
      </c>
      <c r="J14" s="340"/>
      <c r="K14" s="319">
        <f t="shared" si="1"/>
        <v>0</v>
      </c>
    </row>
    <row r="15" spans="1:11" s="48" customFormat="1" ht="21" customHeight="1" x14ac:dyDescent="0.3">
      <c r="A15" s="336" t="s">
        <v>59</v>
      </c>
      <c r="B15" s="337">
        <f>LUGLIO!G$22+LUGLIO!G24</f>
        <v>0</v>
      </c>
      <c r="C15" s="338">
        <f>LUGLIO!G$37</f>
        <v>0</v>
      </c>
      <c r="D15" s="339"/>
      <c r="E15" s="317">
        <f t="shared" si="0"/>
        <v>0</v>
      </c>
      <c r="F15" s="36"/>
      <c r="G15" s="336" t="s">
        <v>59</v>
      </c>
      <c r="H15" s="337">
        <f>LUGLIO!N$57</f>
        <v>0</v>
      </c>
      <c r="I15" s="337">
        <f>LUGLIO!O$62</f>
        <v>0</v>
      </c>
      <c r="J15" s="340"/>
      <c r="K15" s="319">
        <f t="shared" si="1"/>
        <v>0</v>
      </c>
    </row>
    <row r="16" spans="1:11" s="48" customFormat="1" ht="21" customHeight="1" x14ac:dyDescent="0.3">
      <c r="A16" s="336" t="s">
        <v>72</v>
      </c>
      <c r="B16" s="337">
        <f>AGOSTO!G$22+AGOSTO!G24</f>
        <v>0</v>
      </c>
      <c r="C16" s="338">
        <f>AGOSTO!G$37</f>
        <v>0</v>
      </c>
      <c r="D16" s="339"/>
      <c r="E16" s="317">
        <f t="shared" si="0"/>
        <v>0</v>
      </c>
      <c r="F16" s="36"/>
      <c r="G16" s="336" t="s">
        <v>72</v>
      </c>
      <c r="H16" s="337">
        <f>AGOSTO!N$57</f>
        <v>0</v>
      </c>
      <c r="I16" s="337">
        <f>AGOSTO!O$62</f>
        <v>0</v>
      </c>
      <c r="J16" s="340"/>
      <c r="K16" s="319">
        <f t="shared" si="1"/>
        <v>0</v>
      </c>
    </row>
    <row r="17" spans="1:17" s="48" customFormat="1" ht="21" customHeight="1" x14ac:dyDescent="0.3">
      <c r="A17" s="336" t="s">
        <v>61</v>
      </c>
      <c r="B17" s="337">
        <f>SETTEMBRE!G$22+SETTEMBRE!G24</f>
        <v>0</v>
      </c>
      <c r="C17" s="338">
        <f>SETTEMBRE!G$37</f>
        <v>0</v>
      </c>
      <c r="D17" s="339"/>
      <c r="E17" s="317">
        <f t="shared" si="0"/>
        <v>0</v>
      </c>
      <c r="F17" s="36"/>
      <c r="G17" s="336" t="s">
        <v>61</v>
      </c>
      <c r="H17" s="337">
        <f>SETTEMBRE!N$57</f>
        <v>0</v>
      </c>
      <c r="I17" s="337">
        <f>SETTEMBRE!O$62</f>
        <v>0</v>
      </c>
      <c r="J17" s="340"/>
      <c r="K17" s="319">
        <f t="shared" si="1"/>
        <v>0</v>
      </c>
      <c r="Q17" s="320"/>
    </row>
    <row r="18" spans="1:17" s="48" customFormat="1" ht="21" customHeight="1" x14ac:dyDescent="0.3">
      <c r="A18" s="336" t="s">
        <v>62</v>
      </c>
      <c r="B18" s="337">
        <f>OTTOBRE!G$22+OTTOBRE!G24</f>
        <v>0</v>
      </c>
      <c r="C18" s="338">
        <f>OTTOBRE!G$37</f>
        <v>0</v>
      </c>
      <c r="D18" s="339"/>
      <c r="E18" s="317">
        <f t="shared" si="0"/>
        <v>0</v>
      </c>
      <c r="F18" s="36"/>
      <c r="G18" s="336" t="s">
        <v>62</v>
      </c>
      <c r="H18" s="337">
        <f>OTTOBRE!N$57</f>
        <v>0</v>
      </c>
      <c r="I18" s="337">
        <f>OTTOBRE!O$62</f>
        <v>0</v>
      </c>
      <c r="J18" s="340"/>
      <c r="K18" s="319">
        <f t="shared" si="1"/>
        <v>0</v>
      </c>
      <c r="Q18" s="321"/>
    </row>
    <row r="19" spans="1:17" s="48" customFormat="1" ht="21" customHeight="1" x14ac:dyDescent="0.3">
      <c r="A19" s="336" t="s">
        <v>63</v>
      </c>
      <c r="B19" s="337">
        <f>NOVEMBRE!G$22+NOVEMBRE!G24</f>
        <v>0</v>
      </c>
      <c r="C19" s="338">
        <f>NOVEMBRE!G$37</f>
        <v>0</v>
      </c>
      <c r="D19" s="339"/>
      <c r="E19" s="317">
        <f t="shared" si="0"/>
        <v>0</v>
      </c>
      <c r="F19" s="36"/>
      <c r="G19" s="336" t="s">
        <v>63</v>
      </c>
      <c r="H19" s="337">
        <f>NOVEMBRE!N$57</f>
        <v>0</v>
      </c>
      <c r="I19" s="337">
        <f>NOVEMBRE!O$62</f>
        <v>0</v>
      </c>
      <c r="J19" s="340"/>
      <c r="K19" s="319">
        <f t="shared" si="1"/>
        <v>0</v>
      </c>
    </row>
    <row r="20" spans="1:17" s="48" customFormat="1" ht="21" customHeight="1" thickBot="1" x14ac:dyDescent="0.35">
      <c r="A20" s="335" t="s">
        <v>64</v>
      </c>
      <c r="B20" s="322">
        <f>DICEMBRE!G$22+DICEMBRE!G24</f>
        <v>0</v>
      </c>
      <c r="C20" s="322">
        <f>DICEMBRE!G$37</f>
        <v>0</v>
      </c>
      <c r="D20" s="323"/>
      <c r="E20" s="317">
        <f t="shared" si="0"/>
        <v>0</v>
      </c>
      <c r="F20" s="36"/>
      <c r="G20" s="335" t="s">
        <v>64</v>
      </c>
      <c r="H20" s="322">
        <f>DICEMBRE!N$57</f>
        <v>0</v>
      </c>
      <c r="I20" s="322">
        <f>DICEMBRE!O$62</f>
        <v>0</v>
      </c>
      <c r="J20" s="324"/>
      <c r="K20" s="319">
        <f t="shared" si="1"/>
        <v>0</v>
      </c>
    </row>
    <row r="21" spans="1:17" s="48" customFormat="1" ht="21" customHeight="1" thickBot="1" x14ac:dyDescent="0.35">
      <c r="A21" s="36"/>
      <c r="B21" s="36"/>
      <c r="C21" s="36"/>
      <c r="D21" s="36"/>
      <c r="E21" s="46"/>
      <c r="F21" s="36"/>
      <c r="G21" s="36"/>
      <c r="H21" s="36"/>
      <c r="I21" s="36"/>
      <c r="J21" s="36"/>
      <c r="K21" s="47"/>
    </row>
    <row r="22" spans="1:17" s="48" customFormat="1" ht="21" customHeight="1" thickBot="1" x14ac:dyDescent="0.35">
      <c r="A22" s="341" t="s">
        <v>73</v>
      </c>
      <c r="B22" s="325">
        <f>SUM(B9:B20)</f>
        <v>0</v>
      </c>
      <c r="C22" s="325">
        <f>SUM(C8:C20)</f>
        <v>0</v>
      </c>
      <c r="D22" s="325">
        <f>SUM(D9:D20)</f>
        <v>0</v>
      </c>
      <c r="E22" s="46"/>
      <c r="F22" s="36"/>
      <c r="G22" s="341" t="s">
        <v>73</v>
      </c>
      <c r="H22" s="325">
        <f>SUM(H9:H20)</f>
        <v>0</v>
      </c>
      <c r="I22" s="325">
        <f>SUM(I8:I20)</f>
        <v>0</v>
      </c>
      <c r="J22" s="325">
        <f>SUM(J9:J20)</f>
        <v>0</v>
      </c>
      <c r="K22" s="47"/>
    </row>
    <row r="23" spans="1:17" s="48" customFormat="1" ht="21" customHeight="1" x14ac:dyDescent="0.3">
      <c r="A23" s="36"/>
      <c r="B23" s="36"/>
      <c r="C23" s="36"/>
      <c r="D23" s="264">
        <f>D22-C22</f>
        <v>0</v>
      </c>
      <c r="E23" s="46"/>
      <c r="F23" s="36"/>
      <c r="G23" s="36"/>
      <c r="H23" s="36"/>
      <c r="I23" s="36"/>
      <c r="J23" s="36"/>
      <c r="K23" s="47"/>
    </row>
    <row r="24" spans="1:17" s="327" customFormat="1" ht="21" customHeight="1" x14ac:dyDescent="0.35">
      <c r="A24" s="265" t="s">
        <v>74</v>
      </c>
      <c r="B24" s="44">
        <f>B22+C22</f>
        <v>0</v>
      </c>
      <c r="C24" s="44"/>
      <c r="D24" s="44">
        <f>D22</f>
        <v>0</v>
      </c>
      <c r="E24" s="222"/>
      <c r="F24" s="265"/>
      <c r="G24" s="265" t="s">
        <v>74</v>
      </c>
      <c r="H24" s="44">
        <f>H22+I22</f>
        <v>0</v>
      </c>
      <c r="I24" s="44"/>
      <c r="J24" s="44">
        <f>J22</f>
        <v>0</v>
      </c>
      <c r="K24" s="326"/>
    </row>
    <row r="25" spans="1:17" s="48" customFormat="1" ht="21" customHeight="1" x14ac:dyDescent="0.3">
      <c r="A25" s="36"/>
      <c r="B25" s="36"/>
      <c r="C25" s="36"/>
      <c r="D25" s="328">
        <f>D24-B24</f>
        <v>0</v>
      </c>
      <c r="E25" s="46"/>
      <c r="F25" s="36"/>
      <c r="G25" s="36"/>
      <c r="H25" s="36"/>
      <c r="I25" s="36"/>
      <c r="J25" s="328">
        <f>J24-H24</f>
        <v>0</v>
      </c>
      <c r="K25" s="47"/>
    </row>
    <row r="26" spans="1:17" ht="21" customHeight="1" x14ac:dyDescent="0.3"/>
    <row r="27" spans="1:17" x14ac:dyDescent="0.3">
      <c r="D27" s="27"/>
      <c r="E27" s="32"/>
      <c r="F27" s="27"/>
      <c r="G27" s="27"/>
      <c r="H27" s="27"/>
      <c r="I27" s="27"/>
      <c r="J27" s="27"/>
    </row>
  </sheetData>
  <mergeCells count="4">
    <mergeCell ref="B5:D5"/>
    <mergeCell ref="H5:J5"/>
    <mergeCell ref="A1:H1"/>
    <mergeCell ref="A2:H2"/>
  </mergeCells>
  <pageMargins left="0.31496062992125984" right="0.31496062992125984" top="0.74803149606299213" bottom="0.55118110236220474"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workbookViewId="0">
      <selection activeCell="C1" sqref="C1:J1"/>
    </sheetView>
  </sheetViews>
  <sheetFormatPr defaultColWidth="9.140625" defaultRowHeight="12.75" x14ac:dyDescent="0.2"/>
  <cols>
    <col min="1" max="1" width="2.42578125" style="169" customWidth="1"/>
    <col min="2" max="2" width="2.5703125" style="169" customWidth="1"/>
    <col min="3" max="3" width="9.7109375" style="169" customWidth="1"/>
    <col min="4" max="15" width="13.7109375" style="169" customWidth="1"/>
    <col min="16" max="16" width="1" style="169" customWidth="1"/>
    <col min="17" max="17" width="1.140625" style="169" customWidth="1"/>
    <col min="18" max="27" width="14.28515625" style="169" customWidth="1"/>
    <col min="28" max="16384" width="9.140625" style="169"/>
  </cols>
  <sheetData>
    <row r="1" spans="2:15" ht="16.5" x14ac:dyDescent="0.3">
      <c r="C1" s="436" t="s">
        <v>179</v>
      </c>
      <c r="D1" s="437"/>
      <c r="E1" s="437"/>
      <c r="F1" s="437"/>
      <c r="G1" s="437"/>
      <c r="H1" s="437"/>
      <c r="I1" s="437"/>
      <c r="J1" s="438"/>
    </row>
    <row r="2" spans="2:15" ht="16.5" x14ac:dyDescent="0.3">
      <c r="C2" s="439" t="str">
        <f>'Dati Generali'!B2</f>
        <v>INSERIRE NOME SOCIETA' nel FOGLIO DATI GENERALI</v>
      </c>
      <c r="D2" s="440"/>
      <c r="E2" s="440"/>
      <c r="F2" s="440"/>
      <c r="G2" s="440"/>
      <c r="H2" s="440"/>
      <c r="I2" s="440"/>
      <c r="J2" s="441"/>
    </row>
    <row r="4" spans="2:15" s="172" customFormat="1" x14ac:dyDescent="0.2">
      <c r="D4" s="172" t="s">
        <v>332</v>
      </c>
    </row>
    <row r="6" spans="2:15" ht="18" customHeight="1" x14ac:dyDescent="0.2">
      <c r="C6" s="172" t="s">
        <v>372</v>
      </c>
      <c r="D6" s="434" t="s">
        <v>320</v>
      </c>
      <c r="E6" s="434"/>
      <c r="F6" s="434" t="s">
        <v>321</v>
      </c>
      <c r="G6" s="434"/>
      <c r="H6" s="434" t="s">
        <v>322</v>
      </c>
      <c r="I6" s="434"/>
      <c r="J6" s="434" t="s">
        <v>323</v>
      </c>
      <c r="K6" s="434"/>
      <c r="L6" s="434" t="s">
        <v>324</v>
      </c>
      <c r="M6" s="434"/>
      <c r="N6" s="434" t="s">
        <v>325</v>
      </c>
      <c r="O6" s="434"/>
    </row>
    <row r="7" spans="2:15" s="170" customFormat="1" ht="18" customHeight="1" x14ac:dyDescent="0.2">
      <c r="C7" s="171" t="s">
        <v>316</v>
      </c>
      <c r="D7" s="342">
        <f>+FEBBRAIO!$G$61</f>
        <v>0</v>
      </c>
      <c r="E7" s="343"/>
      <c r="F7" s="342">
        <f>+FEBBRAIO!$G$61</f>
        <v>0</v>
      </c>
      <c r="G7" s="343"/>
      <c r="H7" s="342">
        <f>+MARZO!$G$61</f>
        <v>0</v>
      </c>
      <c r="I7" s="343"/>
      <c r="J7" s="342">
        <f>+APRILE!$G$61</f>
        <v>0</v>
      </c>
      <c r="K7" s="343"/>
      <c r="L7" s="342">
        <f>+MAGGIO!$G$61</f>
        <v>0</v>
      </c>
      <c r="M7" s="343"/>
      <c r="N7" s="342">
        <f>+GIUGNO!$G$61</f>
        <v>0</v>
      </c>
      <c r="O7" s="343"/>
    </row>
    <row r="8" spans="2:15" s="170" customFormat="1" ht="18" customHeight="1" x14ac:dyDescent="0.2">
      <c r="C8" s="171" t="s">
        <v>317</v>
      </c>
      <c r="D8" s="342">
        <f>+GENNAIO!$O$45</f>
        <v>0</v>
      </c>
      <c r="E8" s="343"/>
      <c r="F8" s="342">
        <f>+FEBBRAIO!$O$45</f>
        <v>0</v>
      </c>
      <c r="G8" s="343"/>
      <c r="H8" s="342">
        <f>+MARZO!$O$45</f>
        <v>0</v>
      </c>
      <c r="I8" s="343"/>
      <c r="J8" s="342">
        <f>+APRILE!$O$45</f>
        <v>0</v>
      </c>
      <c r="K8" s="343"/>
      <c r="L8" s="342">
        <f>+MAGGIO!$O$45</f>
        <v>0</v>
      </c>
      <c r="M8" s="343"/>
      <c r="N8" s="342">
        <f>+GIUGNO!$O$45</f>
        <v>0</v>
      </c>
      <c r="O8" s="343"/>
    </row>
    <row r="9" spans="2:15" s="170" customFormat="1" ht="18" customHeight="1" x14ac:dyDescent="0.2">
      <c r="C9" s="171" t="s">
        <v>318</v>
      </c>
      <c r="D9" s="342">
        <f>+GENNAIO!$G$84</f>
        <v>0</v>
      </c>
      <c r="E9" s="343"/>
      <c r="F9" s="342">
        <f>+FEBBRAIO!$G$84</f>
        <v>0</v>
      </c>
      <c r="G9" s="343"/>
      <c r="H9" s="342">
        <f>+MARZO!$G$84</f>
        <v>0</v>
      </c>
      <c r="I9" s="343"/>
      <c r="J9" s="342">
        <f>+APRILE!$G$84</f>
        <v>0</v>
      </c>
      <c r="K9" s="343"/>
      <c r="L9" s="342">
        <f>+MAGGIO!$G$84</f>
        <v>0</v>
      </c>
      <c r="M9" s="343"/>
      <c r="N9" s="342">
        <f>+GIUGNO!$G$84</f>
        <v>0</v>
      </c>
      <c r="O9" s="343"/>
    </row>
    <row r="10" spans="2:15" s="170" customFormat="1" ht="18" customHeight="1" x14ac:dyDescent="0.2">
      <c r="C10" s="171" t="s">
        <v>319</v>
      </c>
      <c r="D10" s="342">
        <f>+GENNAIO!$G$87</f>
        <v>0</v>
      </c>
      <c r="E10" s="343"/>
      <c r="F10" s="342">
        <f>+FEBBRAIO!$G$87</f>
        <v>0</v>
      </c>
      <c r="G10" s="343"/>
      <c r="H10" s="342">
        <f>+MARZO!$G$87</f>
        <v>0</v>
      </c>
      <c r="I10" s="343"/>
      <c r="J10" s="342">
        <f>+APRILE!$G$87</f>
        <v>0</v>
      </c>
      <c r="K10" s="343"/>
      <c r="L10" s="342">
        <f>+MAGGIO!$G$87</f>
        <v>0</v>
      </c>
      <c r="M10" s="343"/>
      <c r="N10" s="342">
        <f>+GIUGNO!$G$87</f>
        <v>0</v>
      </c>
      <c r="O10" s="343"/>
    </row>
    <row r="11" spans="2:15" s="172" customFormat="1" ht="18" customHeight="1" x14ac:dyDescent="0.2">
      <c r="B11" s="180" t="s">
        <v>338</v>
      </c>
      <c r="D11" s="179"/>
      <c r="E11" s="181">
        <f>+D7-E7+D8-E8+D9-E9+D10-E10</f>
        <v>0</v>
      </c>
      <c r="F11" s="179"/>
      <c r="G11" s="181">
        <f>+F7-G7+F8-G8+F9-G9+F10-G10</f>
        <v>0</v>
      </c>
      <c r="H11" s="179"/>
      <c r="I11" s="181">
        <f>+H7-I7+H8-I8+H9-I9+H10-I10</f>
        <v>0</v>
      </c>
      <c r="J11" s="179"/>
      <c r="K11" s="181">
        <f>+J7-K7+J8-K8+J9-K9+J10-K10</f>
        <v>0</v>
      </c>
      <c r="L11" s="179"/>
      <c r="M11" s="181">
        <f>+L7-M7+L8-M8+L9-M9+L10-M10</f>
        <v>0</v>
      </c>
      <c r="N11" s="179"/>
      <c r="O11" s="181">
        <f>+N7-O7+N8-O8+N9-O9+N10-O10</f>
        <v>0</v>
      </c>
    </row>
    <row r="13" spans="2:15" ht="17.25" customHeight="1" x14ac:dyDescent="0.2">
      <c r="C13" s="172" t="s">
        <v>372</v>
      </c>
      <c r="D13" s="434" t="s">
        <v>326</v>
      </c>
      <c r="E13" s="434"/>
      <c r="F13" s="434" t="s">
        <v>327</v>
      </c>
      <c r="G13" s="434"/>
      <c r="H13" s="434" t="s">
        <v>328</v>
      </c>
      <c r="I13" s="434"/>
      <c r="J13" s="434" t="s">
        <v>329</v>
      </c>
      <c r="K13" s="434"/>
      <c r="L13" s="434" t="s">
        <v>330</v>
      </c>
      <c r="M13" s="434"/>
      <c r="N13" s="434" t="s">
        <v>331</v>
      </c>
      <c r="O13" s="434"/>
    </row>
    <row r="14" spans="2:15" ht="17.25" customHeight="1" x14ac:dyDescent="0.2">
      <c r="B14" s="170"/>
      <c r="C14" s="171" t="s">
        <v>316</v>
      </c>
      <c r="D14" s="342">
        <f>+LUGLIO!$G$61</f>
        <v>0</v>
      </c>
      <c r="E14" s="343"/>
      <c r="F14" s="342">
        <f>+AGOSTO!$G$61</f>
        <v>0</v>
      </c>
      <c r="G14" s="343"/>
      <c r="H14" s="342">
        <f>+SETTEMBRE!$G$61</f>
        <v>0</v>
      </c>
      <c r="I14" s="343"/>
      <c r="J14" s="342">
        <f>+OTTOBRE!$G$61</f>
        <v>0</v>
      </c>
      <c r="K14" s="343"/>
      <c r="L14" s="342">
        <f>+NOVEMBRE!$G$61</f>
        <v>0</v>
      </c>
      <c r="M14" s="343"/>
      <c r="N14" s="342">
        <f>+DICEMBRE!$G$61</f>
        <v>0</v>
      </c>
      <c r="O14" s="343"/>
    </row>
    <row r="15" spans="2:15" ht="17.25" customHeight="1" x14ac:dyDescent="0.2">
      <c r="B15" s="170"/>
      <c r="C15" s="171" t="s">
        <v>317</v>
      </c>
      <c r="D15" s="342">
        <f>+LUGLIO!$O$45</f>
        <v>0</v>
      </c>
      <c r="E15" s="343"/>
      <c r="F15" s="342">
        <f>+AGOSTO!$O$45</f>
        <v>0</v>
      </c>
      <c r="G15" s="343"/>
      <c r="H15" s="342">
        <f>+SETTEMBRE!$O$45</f>
        <v>0</v>
      </c>
      <c r="I15" s="343"/>
      <c r="J15" s="342">
        <f>+OTTOBRE!$O$45</f>
        <v>0</v>
      </c>
      <c r="K15" s="343"/>
      <c r="L15" s="342">
        <f>+NOVEMBRE!$O$45</f>
        <v>0</v>
      </c>
      <c r="M15" s="343"/>
      <c r="N15" s="342">
        <f>+DICEMBRE!$O$45</f>
        <v>0</v>
      </c>
      <c r="O15" s="343"/>
    </row>
    <row r="16" spans="2:15" ht="17.25" customHeight="1" x14ac:dyDescent="0.2">
      <c r="B16" s="170"/>
      <c r="C16" s="171" t="s">
        <v>318</v>
      </c>
      <c r="D16" s="342">
        <f>+LUGLIO!$G$84</f>
        <v>0</v>
      </c>
      <c r="E16" s="343"/>
      <c r="F16" s="342">
        <f>+AGOSTO!$G$84</f>
        <v>0</v>
      </c>
      <c r="G16" s="343"/>
      <c r="H16" s="342">
        <f>+SETTEMBRE!$G$84</f>
        <v>0</v>
      </c>
      <c r="I16" s="343"/>
      <c r="J16" s="342">
        <f>+OTTOBRE!$G$84</f>
        <v>0</v>
      </c>
      <c r="K16" s="343"/>
      <c r="L16" s="342">
        <f>+NOVEMBRE!$G$84</f>
        <v>0</v>
      </c>
      <c r="M16" s="343"/>
      <c r="N16" s="342">
        <f>+DICEMBRE!$G$84</f>
        <v>0</v>
      </c>
      <c r="O16" s="343"/>
    </row>
    <row r="17" spans="2:15" ht="17.25" customHeight="1" x14ac:dyDescent="0.2">
      <c r="B17" s="170"/>
      <c r="C17" s="171" t="s">
        <v>319</v>
      </c>
      <c r="D17" s="342">
        <f>+LUGLIO!$G$87</f>
        <v>0</v>
      </c>
      <c r="E17" s="343"/>
      <c r="F17" s="342">
        <f>+AGOSTO!$G$87</f>
        <v>0</v>
      </c>
      <c r="G17" s="343"/>
      <c r="H17" s="342">
        <f>+SETTEMBRE!$G$87</f>
        <v>0</v>
      </c>
      <c r="I17" s="343"/>
      <c r="J17" s="342">
        <f>+OTTOBRE!$G$87</f>
        <v>0</v>
      </c>
      <c r="K17" s="343"/>
      <c r="L17" s="342">
        <f>+NOVEMBRE!$G$87</f>
        <v>0</v>
      </c>
      <c r="M17" s="343"/>
      <c r="N17" s="342">
        <f>+DICEMBRE!$G$87</f>
        <v>0</v>
      </c>
      <c r="O17" s="343"/>
    </row>
    <row r="18" spans="2:15" s="172" customFormat="1" ht="15" customHeight="1" x14ac:dyDescent="0.2">
      <c r="B18" s="180" t="s">
        <v>338</v>
      </c>
      <c r="D18" s="182"/>
      <c r="E18" s="183">
        <f t="shared" ref="E18" si="0">+D14-E14+D15-E15+D16-E16+D17-E17</f>
        <v>0</v>
      </c>
      <c r="F18" s="182"/>
      <c r="G18" s="183">
        <f t="shared" ref="G18" si="1">+F14-G14+F15-G15+F16-G16+F17-G17</f>
        <v>0</v>
      </c>
      <c r="H18" s="182"/>
      <c r="I18" s="183">
        <f t="shared" ref="I18" si="2">+H14-I14+H15-I15+H16-I16+H17-I17</f>
        <v>0</v>
      </c>
      <c r="J18" s="182"/>
      <c r="K18" s="183">
        <f t="shared" ref="K18" si="3">+J14-K14+J15-K15+J16-K16+J17-K17</f>
        <v>0</v>
      </c>
      <c r="L18" s="182"/>
      <c r="M18" s="183">
        <f t="shared" ref="M18" si="4">+L14-M14+L15-M15+L16-M16+L17-M17</f>
        <v>0</v>
      </c>
      <c r="N18" s="182"/>
      <c r="O18" s="183">
        <f t="shared" ref="O18" si="5">+N14-O14+N15-O15+N16-O16+N17-O17</f>
        <v>0</v>
      </c>
    </row>
    <row r="23" spans="2:15" ht="17.25" customHeight="1" x14ac:dyDescent="0.2">
      <c r="C23" s="344" t="s">
        <v>373</v>
      </c>
      <c r="D23" s="435" t="s">
        <v>333</v>
      </c>
      <c r="E23" s="435"/>
      <c r="F23" s="435" t="s">
        <v>334</v>
      </c>
      <c r="G23" s="435"/>
      <c r="H23" s="435" t="s">
        <v>335</v>
      </c>
      <c r="I23" s="435"/>
      <c r="J23" s="435" t="s">
        <v>336</v>
      </c>
      <c r="K23" s="435"/>
    </row>
    <row r="24" spans="2:15" ht="15.75" customHeight="1" x14ac:dyDescent="0.2">
      <c r="C24" s="171" t="s">
        <v>316</v>
      </c>
      <c r="D24" s="342">
        <f>+'1 Trimestre'!$G$61</f>
        <v>0</v>
      </c>
      <c r="E24" s="343"/>
      <c r="F24" s="342">
        <f>+'2 Trimestre'!$G$61</f>
        <v>0</v>
      </c>
      <c r="G24" s="343"/>
      <c r="H24" s="342">
        <f>+'3 Trimestre'!$G$61</f>
        <v>0</v>
      </c>
      <c r="I24" s="343"/>
      <c r="J24" s="342">
        <f>+'4 Trimestre'!$G$61</f>
        <v>0</v>
      </c>
      <c r="K24" s="343"/>
    </row>
    <row r="25" spans="2:15" ht="15.75" customHeight="1" x14ac:dyDescent="0.2">
      <c r="C25" s="171" t="s">
        <v>317</v>
      </c>
      <c r="D25" s="342">
        <f>+'1 Trimestre'!$O$45</f>
        <v>0</v>
      </c>
      <c r="E25" s="343"/>
      <c r="F25" s="342">
        <f>+'2 Trimestre'!$O$45</f>
        <v>0</v>
      </c>
      <c r="G25" s="343"/>
      <c r="H25" s="342">
        <f>+'3 Trimestre'!$O$45</f>
        <v>0</v>
      </c>
      <c r="I25" s="343"/>
      <c r="J25" s="342">
        <f>+'4 Trimestre'!$O$45</f>
        <v>0</v>
      </c>
      <c r="K25" s="343"/>
    </row>
    <row r="26" spans="2:15" ht="15.75" customHeight="1" x14ac:dyDescent="0.2">
      <c r="C26" s="171" t="s">
        <v>318</v>
      </c>
      <c r="D26" s="342">
        <f>+'1 Trimestre'!$G$84</f>
        <v>0</v>
      </c>
      <c r="E26" s="343"/>
      <c r="F26" s="342">
        <f>+'2 Trimestre'!$G$84</f>
        <v>0</v>
      </c>
      <c r="G26" s="343"/>
      <c r="H26" s="342">
        <f>+'3 Trimestre'!$G$84</f>
        <v>0</v>
      </c>
      <c r="I26" s="343"/>
      <c r="J26" s="342">
        <f>+'4 Trimestre'!$G$84</f>
        <v>0</v>
      </c>
      <c r="K26" s="343"/>
    </row>
    <row r="27" spans="2:15" ht="15.75" customHeight="1" x14ac:dyDescent="0.2">
      <c r="C27" s="171" t="s">
        <v>319</v>
      </c>
      <c r="D27" s="342">
        <f>+'1 Trimestre'!$G$87</f>
        <v>0</v>
      </c>
      <c r="E27" s="343"/>
      <c r="F27" s="342">
        <f>+'2 Trimestre'!$G$87</f>
        <v>0</v>
      </c>
      <c r="G27" s="343"/>
      <c r="H27" s="342">
        <f>+'3 Trimestre'!$G$87</f>
        <v>0</v>
      </c>
      <c r="I27" s="343"/>
      <c r="J27" s="342">
        <f>+'4 Trimestre'!$G$87</f>
        <v>0</v>
      </c>
      <c r="K27" s="343"/>
    </row>
    <row r="28" spans="2:15" ht="15.75" customHeight="1" x14ac:dyDescent="0.2">
      <c r="B28" s="180" t="str">
        <f>B18</f>
        <v>DIFFERENZE</v>
      </c>
      <c r="C28" s="179"/>
      <c r="D28" s="180"/>
      <c r="E28" s="184">
        <f>+D24-E24+D25-E25+D26-E26+D27-E27</f>
        <v>0</v>
      </c>
      <c r="F28" s="180"/>
      <c r="G28" s="184">
        <f>+F24-G24+F25-G25+F26-G26+F27-G27</f>
        <v>0</v>
      </c>
      <c r="H28" s="180"/>
      <c r="I28" s="184">
        <f>+H24-I24+H25-I25+H26-I26+H27-I27</f>
        <v>0</v>
      </c>
      <c r="J28" s="180"/>
      <c r="K28" s="184">
        <f>+J24-K24+J25-K25+J26-K26+J27-K27</f>
        <v>0</v>
      </c>
    </row>
  </sheetData>
  <mergeCells count="18">
    <mergeCell ref="D23:E23"/>
    <mergeCell ref="F23:G23"/>
    <mergeCell ref="H23:I23"/>
    <mergeCell ref="J23:K23"/>
    <mergeCell ref="C1:J1"/>
    <mergeCell ref="C2:J2"/>
    <mergeCell ref="D13:E13"/>
    <mergeCell ref="F13:G13"/>
    <mergeCell ref="H13:I13"/>
    <mergeCell ref="J13:K13"/>
    <mergeCell ref="L13:M13"/>
    <mergeCell ref="N13:O13"/>
    <mergeCell ref="D6:E6"/>
    <mergeCell ref="F6:G6"/>
    <mergeCell ref="H6:I6"/>
    <mergeCell ref="J6:K6"/>
    <mergeCell ref="L6:M6"/>
    <mergeCell ref="N6:O6"/>
  </mergeCells>
  <pageMargins left="0.31496062992125984" right="0.11811023622047245" top="0.55118110236220474" bottom="0.35433070866141736" header="0.31496062992125984" footer="0.31496062992125984"/>
  <pageSetup paperSize="9" scale="8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8"/>
  <dimension ref="A1:R445"/>
  <sheetViews>
    <sheetView topLeftCell="A67" zoomScale="80" zoomScaleNormal="80" workbookViewId="0">
      <selection activeCell="B93" sqref="B93:E93"/>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0</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166</v>
      </c>
      <c r="C5" s="458"/>
      <c r="D5" s="458"/>
      <c r="E5" s="458"/>
      <c r="F5" s="458"/>
      <c r="G5" s="459"/>
      <c r="O5" s="213"/>
    </row>
    <row r="6" spans="1:15" ht="4.5" customHeight="1" x14ac:dyDescent="0.3">
      <c r="N6" s="442"/>
      <c r="O6" s="442"/>
    </row>
    <row r="7" spans="1:15" ht="4.5" customHeight="1" x14ac:dyDescent="0.3">
      <c r="E7" s="135"/>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271</v>
      </c>
      <c r="K12" s="201">
        <v>0</v>
      </c>
      <c r="L12" s="202">
        <v>0.05</v>
      </c>
      <c r="M12" s="203">
        <f>ROUND(K12*L12,2)</f>
        <v>0</v>
      </c>
      <c r="N12" s="25"/>
    </row>
    <row r="13" spans="1:15" ht="20.25" customHeight="1" x14ac:dyDescent="0.3">
      <c r="A13" s="1"/>
      <c r="B13" s="67" t="s">
        <v>127</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606" t="s">
        <v>153</v>
      </c>
      <c r="C49" s="606"/>
      <c r="D49" s="607"/>
      <c r="E49" s="481" t="s">
        <v>119</v>
      </c>
      <c r="F49" s="482"/>
      <c r="G49" s="231">
        <f>SUM(G41:G48)</f>
        <v>0</v>
      </c>
      <c r="H49" s="1"/>
      <c r="J49" s="466" t="s">
        <v>173</v>
      </c>
      <c r="K49" s="467"/>
      <c r="L49" s="468"/>
      <c r="M49" s="467"/>
      <c r="N49" s="469"/>
      <c r="O49" s="201">
        <v>0</v>
      </c>
    </row>
    <row r="50" spans="1:18" ht="18" customHeight="1" x14ac:dyDescent="0.3">
      <c r="A50" s="1"/>
      <c r="H50" s="1"/>
      <c r="J50" s="466" t="s">
        <v>245</v>
      </c>
      <c r="K50" s="467"/>
      <c r="L50" s="468"/>
      <c r="M50" s="467"/>
      <c r="N50" s="469"/>
      <c r="O50" s="201">
        <v>0</v>
      </c>
    </row>
    <row r="51" spans="1:18" ht="20.25" customHeight="1" x14ac:dyDescent="0.25">
      <c r="A51" s="1"/>
      <c r="B51" s="529" t="s">
        <v>184</v>
      </c>
      <c r="C51" s="530"/>
      <c r="D51" s="530"/>
      <c r="E51" s="530"/>
      <c r="F51" s="531"/>
      <c r="G51" s="201">
        <v>0</v>
      </c>
      <c r="H51" s="1"/>
      <c r="J51" s="466" t="s">
        <v>100</v>
      </c>
      <c r="K51" s="467"/>
      <c r="L51" s="468"/>
      <c r="M51" s="467"/>
      <c r="N51" s="469"/>
      <c r="O51" s="201">
        <v>0</v>
      </c>
    </row>
    <row r="52" spans="1:18" ht="20.25" customHeight="1" thickBot="1" x14ac:dyDescent="0.3">
      <c r="A52" s="1"/>
      <c r="B52" s="529" t="s">
        <v>185</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269</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292</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270</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381</v>
      </c>
      <c r="C92" s="468"/>
      <c r="D92" s="468"/>
      <c r="E92" s="483"/>
      <c r="F92" s="52" t="s">
        <v>113</v>
      </c>
      <c r="G92" s="241">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c r="F96" s="5" t="s">
        <v>247</v>
      </c>
      <c r="G96" s="46" t="s">
        <v>243</v>
      </c>
      <c r="H96" s="5" t="s">
        <v>73</v>
      </c>
    </row>
    <row r="97" spans="1:8" ht="21.75" customHeight="1" thickBot="1" x14ac:dyDescent="0.35">
      <c r="A97" s="1"/>
      <c r="B97" s="445" t="s">
        <v>117</v>
      </c>
      <c r="C97" s="446"/>
      <c r="D97" s="446"/>
      <c r="E97" s="446"/>
      <c r="F97" s="446">
        <v>0</v>
      </c>
      <c r="G97" s="228">
        <v>0</v>
      </c>
      <c r="H97" s="5">
        <f>+G97+F97</f>
        <v>0</v>
      </c>
    </row>
    <row r="98" spans="1:8" ht="21.75" customHeight="1" thickBot="1" x14ac:dyDescent="0.35">
      <c r="A98" s="1"/>
      <c r="B98" s="445" t="s">
        <v>111</v>
      </c>
      <c r="C98" s="446"/>
      <c r="D98" s="446"/>
      <c r="E98" s="446"/>
      <c r="F98" s="447" t="s">
        <v>201</v>
      </c>
      <c r="G98" s="244">
        <v>0</v>
      </c>
    </row>
    <row r="99" spans="1:8" ht="21.75" customHeight="1" thickBot="1" x14ac:dyDescent="0.35">
      <c r="A99" s="1"/>
      <c r="B99" s="448" t="s">
        <v>91</v>
      </c>
      <c r="C99" s="449"/>
      <c r="D99" s="449"/>
      <c r="E99" s="449"/>
      <c r="F99" s="450"/>
      <c r="G99" s="241">
        <f>IF((G90-G89+G92-G93+G94+G95+F97-G98)&gt;0,(G90-G89+G92-G93+G94+G95+F97-G98),0)</f>
        <v>0</v>
      </c>
      <c r="H99" s="260"/>
    </row>
    <row r="100" spans="1:8" ht="21.75" customHeight="1" thickBot="1" x14ac:dyDescent="0.35">
      <c r="A100" s="1"/>
      <c r="B100" s="445" t="s">
        <v>118</v>
      </c>
      <c r="C100" s="446"/>
      <c r="D100" s="446"/>
      <c r="E100" s="446"/>
      <c r="F100" s="446"/>
      <c r="G100" s="228">
        <f>IF((G90-G89+G92-G93+G94+G95-G98)&lt;0,-(G90-G89+G92-G93+G94+G95-G98),0)</f>
        <v>0</v>
      </c>
    </row>
    <row r="101" spans="1:8" ht="18" customHeight="1" thickBot="1" x14ac:dyDescent="0.35">
      <c r="A101" s="1"/>
      <c r="B101" s="445" t="s">
        <v>246</v>
      </c>
      <c r="C101" s="446"/>
      <c r="D101" s="446"/>
      <c r="E101" s="446"/>
      <c r="F101" s="446"/>
      <c r="G101" s="228">
        <f>IF((G90-G89+G92-G93+G94+G95-G98+F97+G97)&lt;0,-(G90-G89+G92-G93+G94+G95-G98+F97+G97),0)</f>
        <v>0</v>
      </c>
    </row>
    <row r="102" spans="1:8" ht="18" customHeight="1" thickBot="1" x14ac:dyDescent="0.35">
      <c r="A102" s="1"/>
      <c r="B102" s="466" t="s">
        <v>110</v>
      </c>
      <c r="C102" s="468"/>
      <c r="D102" s="468"/>
      <c r="E102" s="483"/>
      <c r="F102" s="52" t="s">
        <v>112</v>
      </c>
      <c r="G102" s="242">
        <v>0</v>
      </c>
    </row>
    <row r="103" spans="1:8" ht="18" customHeight="1" thickBot="1" x14ac:dyDescent="0.35">
      <c r="A103" s="1"/>
      <c r="B103" s="445" t="s">
        <v>92</v>
      </c>
      <c r="C103" s="446"/>
      <c r="D103" s="446"/>
      <c r="E103" s="446"/>
      <c r="F103" s="446"/>
      <c r="G103" s="216">
        <f>G101-G102</f>
        <v>0</v>
      </c>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80">
    <mergeCell ref="B103:F103"/>
    <mergeCell ref="B100:F100"/>
    <mergeCell ref="B101:F101"/>
    <mergeCell ref="B102:E102"/>
    <mergeCell ref="B89:F89"/>
    <mergeCell ref="B90:F90"/>
    <mergeCell ref="B92:E92"/>
    <mergeCell ref="B93:E93"/>
    <mergeCell ref="B99:F99"/>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19:G19"/>
    <mergeCell ref="J19:O19"/>
    <mergeCell ref="B25:F25"/>
    <mergeCell ref="B21:F21"/>
    <mergeCell ref="B22:F22"/>
    <mergeCell ref="E39:F39"/>
    <mergeCell ref="J45:N45"/>
    <mergeCell ref="B23:F23"/>
    <mergeCell ref="B24:F24"/>
    <mergeCell ref="E26:F26"/>
    <mergeCell ref="M28:N28"/>
    <mergeCell ref="N6:O10"/>
    <mergeCell ref="B97:F97"/>
    <mergeCell ref="B98:F98"/>
    <mergeCell ref="B30:F30"/>
    <mergeCell ref="B45:F45"/>
    <mergeCell ref="J32:N32"/>
    <mergeCell ref="B37:F37"/>
    <mergeCell ref="B41:F41"/>
    <mergeCell ref="B42:F42"/>
    <mergeCell ref="B43:F43"/>
    <mergeCell ref="B44:F44"/>
    <mergeCell ref="B31:F31"/>
    <mergeCell ref="B32:F32"/>
    <mergeCell ref="E33:F33"/>
    <mergeCell ref="J33:N33"/>
    <mergeCell ref="B38:F38"/>
  </mergeCells>
  <hyperlinks>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6"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9"/>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0</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167</v>
      </c>
      <c r="C5" s="458"/>
      <c r="D5" s="458"/>
      <c r="E5" s="458"/>
      <c r="F5" s="458"/>
      <c r="G5" s="459"/>
      <c r="O5" s="213"/>
    </row>
    <row r="6" spans="1:15" ht="4.5" customHeight="1" x14ac:dyDescent="0.3">
      <c r="N6" s="442"/>
      <c r="O6" s="442"/>
    </row>
    <row r="7" spans="1:15" ht="4.5" customHeight="1" x14ac:dyDescent="0.3">
      <c r="E7" s="135"/>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271</v>
      </c>
      <c r="K12" s="201">
        <v>0</v>
      </c>
      <c r="L12" s="202">
        <v>0.05</v>
      </c>
      <c r="M12" s="203">
        <f>ROUND(K12*L12,2)</f>
        <v>0</v>
      </c>
      <c r="N12" s="25"/>
    </row>
    <row r="13" spans="1:15" ht="20.25" customHeight="1" x14ac:dyDescent="0.3">
      <c r="A13" s="1"/>
      <c r="B13" s="67" t="s">
        <v>127</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606" t="s">
        <v>153</v>
      </c>
      <c r="C49" s="606"/>
      <c r="D49" s="607"/>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529" t="s">
        <v>184</v>
      </c>
      <c r="C51" s="530"/>
      <c r="D51" s="530"/>
      <c r="E51" s="530"/>
      <c r="F51" s="531"/>
      <c r="G51" s="201">
        <v>0</v>
      </c>
      <c r="H51" s="1"/>
      <c r="J51" s="466" t="s">
        <v>100</v>
      </c>
      <c r="K51" s="467"/>
      <c r="L51" s="468"/>
      <c r="M51" s="467"/>
      <c r="N51" s="469"/>
      <c r="O51" s="201">
        <v>0</v>
      </c>
    </row>
    <row r="52" spans="1:18" ht="20.25" customHeight="1" thickBot="1" x14ac:dyDescent="0.3">
      <c r="A52" s="1"/>
      <c r="B52" s="529" t="s">
        <v>185</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269</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209</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270</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205</v>
      </c>
      <c r="C92" s="468"/>
      <c r="D92" s="468"/>
      <c r="E92" s="483"/>
      <c r="F92" s="52" t="s">
        <v>113</v>
      </c>
      <c r="G92" s="241">
        <f>'1 Trimestre'!G99</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c r="F96" s="5" t="s">
        <v>247</v>
      </c>
      <c r="G96" s="46" t="s">
        <v>243</v>
      </c>
      <c r="H96" s="5" t="s">
        <v>73</v>
      </c>
    </row>
    <row r="97" spans="1:8" ht="21.75" customHeight="1" thickBot="1" x14ac:dyDescent="0.35">
      <c r="A97" s="1"/>
      <c r="B97" s="445" t="s">
        <v>117</v>
      </c>
      <c r="C97" s="446"/>
      <c r="D97" s="446"/>
      <c r="E97" s="446"/>
      <c r="F97" s="446">
        <v>0</v>
      </c>
      <c r="G97" s="228">
        <v>0</v>
      </c>
      <c r="H97" s="5">
        <f>+G97+F97</f>
        <v>0</v>
      </c>
    </row>
    <row r="98" spans="1:8" ht="21.75" customHeight="1" thickBot="1" x14ac:dyDescent="0.35">
      <c r="A98" s="1"/>
      <c r="B98" s="445" t="s">
        <v>111</v>
      </c>
      <c r="C98" s="446"/>
      <c r="D98" s="446"/>
      <c r="E98" s="446"/>
      <c r="F98" s="447" t="s">
        <v>201</v>
      </c>
      <c r="G98" s="244">
        <v>0</v>
      </c>
    </row>
    <row r="99" spans="1:8" ht="21.75" customHeight="1" thickBot="1" x14ac:dyDescent="0.35">
      <c r="A99" s="1"/>
      <c r="B99" s="448" t="s">
        <v>91</v>
      </c>
      <c r="C99" s="449"/>
      <c r="D99" s="449"/>
      <c r="E99" s="449"/>
      <c r="F99" s="450"/>
      <c r="G99" s="241">
        <f>IF((G90-G89+G92-G93+G94+G95+F97-G98)&gt;0,(G90-G89+G92-G93+G94+G95+F97-G98),0)</f>
        <v>0</v>
      </c>
      <c r="H99" s="260"/>
    </row>
    <row r="100" spans="1:8" ht="21.75" customHeight="1" thickBot="1" x14ac:dyDescent="0.35">
      <c r="A100" s="1"/>
      <c r="B100" s="445" t="s">
        <v>118</v>
      </c>
      <c r="C100" s="446"/>
      <c r="D100" s="446"/>
      <c r="E100" s="446"/>
      <c r="F100" s="446"/>
      <c r="G100" s="228">
        <f>IF((G90-G89+G92-G93+G94+G95-G98)&lt;0,-(G90-G89+G92-G93+G94+G95-G98),0)</f>
        <v>0</v>
      </c>
    </row>
    <row r="101" spans="1:8" ht="18" customHeight="1" thickBot="1" x14ac:dyDescent="0.35">
      <c r="A101" s="1"/>
      <c r="B101" s="445" t="s">
        <v>246</v>
      </c>
      <c r="C101" s="446"/>
      <c r="D101" s="446"/>
      <c r="E101" s="446"/>
      <c r="F101" s="446"/>
      <c r="G101" s="228">
        <f>IF((G90-G89+G92-G93+G94+G95-G98+F97+G97)&lt;0,-(G90-G89+G92-G93+G94+G95-G98+F97+G97),0)</f>
        <v>0</v>
      </c>
    </row>
    <row r="102" spans="1:8" ht="18" customHeight="1" thickBot="1" x14ac:dyDescent="0.35">
      <c r="A102" s="1"/>
      <c r="B102" s="466" t="s">
        <v>110</v>
      </c>
      <c r="C102" s="468"/>
      <c r="D102" s="468"/>
      <c r="E102" s="483"/>
      <c r="F102" s="52" t="s">
        <v>112</v>
      </c>
      <c r="G102" s="242">
        <v>0</v>
      </c>
    </row>
    <row r="103" spans="1:8" ht="18" customHeight="1" thickBot="1" x14ac:dyDescent="0.35">
      <c r="A103" s="1"/>
      <c r="B103" s="445" t="s">
        <v>92</v>
      </c>
      <c r="C103" s="446"/>
      <c r="D103" s="446"/>
      <c r="E103" s="446"/>
      <c r="F103" s="446"/>
      <c r="G103" s="216">
        <f>G101-G102</f>
        <v>0</v>
      </c>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80">
    <mergeCell ref="B100:F100"/>
    <mergeCell ref="B101:F101"/>
    <mergeCell ref="B102:E102"/>
    <mergeCell ref="B103:F103"/>
    <mergeCell ref="B89:F89"/>
    <mergeCell ref="B90:F90"/>
    <mergeCell ref="B92:E92"/>
    <mergeCell ref="B93:E93"/>
    <mergeCell ref="B99:F99"/>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19:G19"/>
    <mergeCell ref="J19:O19"/>
    <mergeCell ref="B25:F25"/>
    <mergeCell ref="B21:F21"/>
    <mergeCell ref="B22:F22"/>
    <mergeCell ref="E39:F39"/>
    <mergeCell ref="J45:N45"/>
    <mergeCell ref="B23:F23"/>
    <mergeCell ref="B24:F24"/>
    <mergeCell ref="E26:F26"/>
    <mergeCell ref="M28:N28"/>
    <mergeCell ref="N6:O10"/>
    <mergeCell ref="B97:F97"/>
    <mergeCell ref="B98:F98"/>
    <mergeCell ref="B30:F30"/>
    <mergeCell ref="B45:F45"/>
    <mergeCell ref="J32:N32"/>
    <mergeCell ref="B37:F37"/>
    <mergeCell ref="B41:F41"/>
    <mergeCell ref="B42:F42"/>
    <mergeCell ref="B43:F43"/>
    <mergeCell ref="B44:F44"/>
    <mergeCell ref="B31:F31"/>
    <mergeCell ref="B32:F32"/>
    <mergeCell ref="E33:F33"/>
    <mergeCell ref="J33:N33"/>
    <mergeCell ref="B38:F38"/>
  </mergeCells>
  <hyperlinks>
    <hyperlink ref="Q54" location="Intrastat!J62" display="Intrastat!J62"/>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3"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0"/>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0</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251</v>
      </c>
      <c r="C5" s="458"/>
      <c r="D5" s="458"/>
      <c r="E5" s="458"/>
      <c r="F5" s="458"/>
      <c r="G5" s="459"/>
      <c r="O5" s="213"/>
    </row>
    <row r="6" spans="1:15" ht="4.5" customHeight="1" x14ac:dyDescent="0.3">
      <c r="N6" s="442"/>
      <c r="O6" s="442"/>
    </row>
    <row r="7" spans="1:15" ht="4.5" customHeight="1" x14ac:dyDescent="0.3">
      <c r="E7" s="135"/>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271</v>
      </c>
      <c r="K12" s="201">
        <v>0</v>
      </c>
      <c r="L12" s="202">
        <v>0.05</v>
      </c>
      <c r="M12" s="203">
        <f>ROUND(K12*L12,2)</f>
        <v>0</v>
      </c>
      <c r="N12" s="25"/>
    </row>
    <row r="13" spans="1:15" ht="20.25" customHeight="1" x14ac:dyDescent="0.3">
      <c r="A13" s="1"/>
      <c r="B13" s="67" t="s">
        <v>127</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606" t="s">
        <v>153</v>
      </c>
      <c r="C49" s="606"/>
      <c r="D49" s="607"/>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529" t="s">
        <v>184</v>
      </c>
      <c r="C51" s="530"/>
      <c r="D51" s="530"/>
      <c r="E51" s="530"/>
      <c r="F51" s="531"/>
      <c r="G51" s="201">
        <v>0</v>
      </c>
      <c r="H51" s="1"/>
      <c r="J51" s="466" t="s">
        <v>100</v>
      </c>
      <c r="K51" s="467"/>
      <c r="L51" s="468"/>
      <c r="M51" s="467"/>
      <c r="N51" s="469"/>
      <c r="O51" s="201">
        <v>0</v>
      </c>
    </row>
    <row r="52" spans="1:18" ht="20.25" customHeight="1" thickBot="1" x14ac:dyDescent="0.3">
      <c r="A52" s="1"/>
      <c r="B52" s="529" t="s">
        <v>185</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269</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209</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270</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205</v>
      </c>
      <c r="C92" s="468"/>
      <c r="D92" s="468"/>
      <c r="E92" s="483"/>
      <c r="F92" s="52" t="s">
        <v>113</v>
      </c>
      <c r="G92" s="241">
        <f>'2 Trimestre'!G99</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c r="F96" s="5" t="s">
        <v>247</v>
      </c>
      <c r="G96" s="46" t="s">
        <v>243</v>
      </c>
      <c r="H96" s="5" t="s">
        <v>73</v>
      </c>
    </row>
    <row r="97" spans="1:8" ht="21.75" customHeight="1" thickBot="1" x14ac:dyDescent="0.35">
      <c r="A97" s="1"/>
      <c r="B97" s="445" t="s">
        <v>117</v>
      </c>
      <c r="C97" s="446"/>
      <c r="D97" s="446"/>
      <c r="E97" s="446"/>
      <c r="F97" s="446">
        <v>0</v>
      </c>
      <c r="G97" s="228">
        <v>0</v>
      </c>
      <c r="H97" s="5">
        <f>+G97+F97</f>
        <v>0</v>
      </c>
    </row>
    <row r="98" spans="1:8" ht="21.75" customHeight="1" thickBot="1" x14ac:dyDescent="0.35">
      <c r="A98" s="1"/>
      <c r="B98" s="445" t="s">
        <v>111</v>
      </c>
      <c r="C98" s="446"/>
      <c r="D98" s="446"/>
      <c r="E98" s="446"/>
      <c r="F98" s="447" t="s">
        <v>201</v>
      </c>
      <c r="G98" s="244">
        <v>0</v>
      </c>
    </row>
    <row r="99" spans="1:8" ht="21.75" customHeight="1" thickBot="1" x14ac:dyDescent="0.35">
      <c r="A99" s="1"/>
      <c r="B99" s="448" t="s">
        <v>91</v>
      </c>
      <c r="C99" s="449"/>
      <c r="D99" s="449"/>
      <c r="E99" s="449"/>
      <c r="F99" s="450"/>
      <c r="G99" s="241">
        <f>IF((G90-G89+G92-G93+G94+G95+F97-G98)&gt;0,(G90-G89+G92-G93+G94+G95+F97-G98),0)</f>
        <v>0</v>
      </c>
      <c r="H99" s="260"/>
    </row>
    <row r="100" spans="1:8" ht="21.75" customHeight="1" thickBot="1" x14ac:dyDescent="0.35">
      <c r="A100" s="1"/>
      <c r="B100" s="445" t="s">
        <v>118</v>
      </c>
      <c r="C100" s="446"/>
      <c r="D100" s="446"/>
      <c r="E100" s="446"/>
      <c r="F100" s="446"/>
      <c r="G100" s="228">
        <f>IF((G90-G89+G92-G93+G94+G95-G98)&lt;0,-(G90-G89+G92-G93+G94+G95-G98),0)</f>
        <v>0</v>
      </c>
    </row>
    <row r="101" spans="1:8" ht="18" customHeight="1" thickBot="1" x14ac:dyDescent="0.35">
      <c r="A101" s="1"/>
      <c r="B101" s="445" t="s">
        <v>246</v>
      </c>
      <c r="C101" s="446"/>
      <c r="D101" s="446"/>
      <c r="E101" s="446"/>
      <c r="F101" s="446"/>
      <c r="G101" s="228">
        <f>IF((G90-G89+G92-G93+G94+G95-G98+F97+G97)&lt;0,-(G90-G89+G92-G93+G94+G95-G98+F97+G97),0)</f>
        <v>0</v>
      </c>
    </row>
    <row r="102" spans="1:8" ht="18" customHeight="1" thickBot="1" x14ac:dyDescent="0.35">
      <c r="A102" s="1"/>
      <c r="B102" s="466" t="s">
        <v>110</v>
      </c>
      <c r="C102" s="468"/>
      <c r="D102" s="468"/>
      <c r="E102" s="483"/>
      <c r="F102" s="52" t="s">
        <v>112</v>
      </c>
      <c r="G102" s="242">
        <v>0</v>
      </c>
    </row>
    <row r="103" spans="1:8" ht="18" customHeight="1" thickBot="1" x14ac:dyDescent="0.35">
      <c r="A103" s="1"/>
      <c r="B103" s="445" t="s">
        <v>92</v>
      </c>
      <c r="C103" s="446"/>
      <c r="D103" s="446"/>
      <c r="E103" s="446"/>
      <c r="F103" s="446"/>
      <c r="G103" s="216">
        <f>G101-G102</f>
        <v>0</v>
      </c>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80">
    <mergeCell ref="B100:F100"/>
    <mergeCell ref="B101:F101"/>
    <mergeCell ref="B102:E102"/>
    <mergeCell ref="B103:F103"/>
    <mergeCell ref="B89:F89"/>
    <mergeCell ref="B90:F90"/>
    <mergeCell ref="B92:E92"/>
    <mergeCell ref="B93:E93"/>
    <mergeCell ref="B99:F99"/>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19:G19"/>
    <mergeCell ref="J19:O19"/>
    <mergeCell ref="B25:F25"/>
    <mergeCell ref="B21:F21"/>
    <mergeCell ref="B22:F22"/>
    <mergeCell ref="E39:F39"/>
    <mergeCell ref="J45:N45"/>
    <mergeCell ref="B23:F23"/>
    <mergeCell ref="B24:F24"/>
    <mergeCell ref="E26:F26"/>
    <mergeCell ref="M28:N28"/>
    <mergeCell ref="N6:O10"/>
    <mergeCell ref="B97:F97"/>
    <mergeCell ref="B98:F98"/>
    <mergeCell ref="B30:F30"/>
    <mergeCell ref="B45:F45"/>
    <mergeCell ref="J32:N32"/>
    <mergeCell ref="B37:F37"/>
    <mergeCell ref="B41:F41"/>
    <mergeCell ref="B42:F42"/>
    <mergeCell ref="B43:F43"/>
    <mergeCell ref="B44:F44"/>
    <mergeCell ref="B31:F31"/>
    <mergeCell ref="B32:F32"/>
    <mergeCell ref="E33:F33"/>
    <mergeCell ref="J33:N33"/>
    <mergeCell ref="B38:F38"/>
  </mergeCells>
  <hyperlinks>
    <hyperlink ref="Q54" location="Intrastat!J62" display="Intrastat!J62"/>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6"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1"/>
  <dimension ref="A1:R445"/>
  <sheetViews>
    <sheetView zoomScale="80" zoomScaleNormal="80" workbookViewId="0">
      <selection activeCell="H26" sqref="H26"/>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0</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168</v>
      </c>
      <c r="C5" s="458"/>
      <c r="D5" s="458"/>
      <c r="E5" s="458"/>
      <c r="F5" s="458"/>
      <c r="G5" s="459"/>
      <c r="O5" s="213"/>
    </row>
    <row r="6" spans="1:15" ht="4.5" customHeight="1" x14ac:dyDescent="0.3">
      <c r="N6" s="442"/>
      <c r="O6" s="442"/>
    </row>
    <row r="7" spans="1:15" ht="4.5" customHeight="1" x14ac:dyDescent="0.3">
      <c r="E7" s="135"/>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271</v>
      </c>
      <c r="K12" s="201">
        <v>0</v>
      </c>
      <c r="L12" s="202">
        <v>0.05</v>
      </c>
      <c r="M12" s="203">
        <f>ROUND(K12*L12,2)</f>
        <v>0</v>
      </c>
      <c r="N12" s="25"/>
    </row>
    <row r="13" spans="1:15" ht="20.25" customHeight="1" x14ac:dyDescent="0.3">
      <c r="A13" s="1"/>
      <c r="B13" s="67" t="s">
        <v>127</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t="str">
        <f>IF(O48&gt;0,"VERIFICA INTRASTAT","")</f>
        <v/>
      </c>
    </row>
    <row r="49" spans="1:18" ht="18.75" customHeight="1" thickBot="1" x14ac:dyDescent="0.3">
      <c r="A49" s="1"/>
      <c r="B49" s="606" t="s">
        <v>153</v>
      </c>
      <c r="C49" s="606"/>
      <c r="D49" s="607"/>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529" t="s">
        <v>184</v>
      </c>
      <c r="C51" s="530"/>
      <c r="D51" s="530"/>
      <c r="E51" s="530"/>
      <c r="F51" s="531"/>
      <c r="G51" s="201">
        <v>0</v>
      </c>
      <c r="H51" s="1"/>
      <c r="J51" s="466" t="s">
        <v>100</v>
      </c>
      <c r="K51" s="467"/>
      <c r="L51" s="468"/>
      <c r="M51" s="467"/>
      <c r="N51" s="469"/>
      <c r="O51" s="201">
        <v>0</v>
      </c>
    </row>
    <row r="52" spans="1:18" ht="20.25" customHeight="1" thickBot="1" x14ac:dyDescent="0.3">
      <c r="A52" s="1"/>
      <c r="B52" s="529" t="s">
        <v>185</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562" t="s">
        <v>136</v>
      </c>
      <c r="C64" s="563"/>
      <c r="D64" s="563"/>
      <c r="E64" s="563"/>
      <c r="F64" s="564"/>
      <c r="G64" s="201">
        <v>0</v>
      </c>
      <c r="H64" s="50"/>
      <c r="J64" s="487" t="s">
        <v>310</v>
      </c>
      <c r="K64" s="488"/>
      <c r="L64" s="489"/>
      <c r="M64" s="488"/>
      <c r="N64" s="489"/>
      <c r="O64" s="490"/>
      <c r="P64" s="1"/>
    </row>
    <row r="65" spans="1:16" ht="21.75" customHeight="1" thickBot="1" x14ac:dyDescent="0.3">
      <c r="A65" s="1"/>
      <c r="B65" s="562" t="s">
        <v>139</v>
      </c>
      <c r="C65" s="563"/>
      <c r="D65" s="563"/>
      <c r="E65" s="563"/>
      <c r="F65" s="564"/>
      <c r="G65" s="201">
        <v>0</v>
      </c>
      <c r="H65" s="1"/>
      <c r="J65" s="518" t="s">
        <v>206</v>
      </c>
      <c r="K65" s="519"/>
      <c r="L65" s="520"/>
      <c r="M65" s="521"/>
      <c r="N65" s="52" t="s">
        <v>306</v>
      </c>
      <c r="O65" s="224">
        <v>0</v>
      </c>
      <c r="P65" s="1"/>
    </row>
    <row r="66" spans="1:16" ht="21.75" customHeight="1" thickBot="1" x14ac:dyDescent="0.3">
      <c r="A66" s="1"/>
      <c r="B66" s="562" t="s">
        <v>141</v>
      </c>
      <c r="C66" s="563"/>
      <c r="D66" s="563"/>
      <c r="E66" s="563"/>
      <c r="F66" s="564"/>
      <c r="G66" s="201">
        <v>0</v>
      </c>
      <c r="H66" s="1"/>
      <c r="J66" s="518" t="s">
        <v>207</v>
      </c>
      <c r="K66" s="519"/>
      <c r="L66" s="520"/>
      <c r="M66" s="521"/>
      <c r="N66" s="52" t="s">
        <v>307</v>
      </c>
      <c r="O66" s="224">
        <v>0</v>
      </c>
      <c r="P66" s="1"/>
    </row>
    <row r="67" spans="1:16" ht="21.75" customHeight="1" thickBot="1" x14ac:dyDescent="0.3">
      <c r="A67" s="1"/>
      <c r="B67" s="562" t="s">
        <v>145</v>
      </c>
      <c r="C67" s="563"/>
      <c r="D67" s="563"/>
      <c r="E67" s="563"/>
      <c r="F67" s="564"/>
      <c r="G67" s="201">
        <v>0</v>
      </c>
      <c r="H67" s="1"/>
      <c r="J67" s="518" t="s">
        <v>122</v>
      </c>
      <c r="K67" s="519"/>
      <c r="L67" s="520"/>
      <c r="M67" s="521"/>
      <c r="N67" s="52" t="s">
        <v>308</v>
      </c>
      <c r="O67" s="224">
        <v>0</v>
      </c>
    </row>
    <row r="68" spans="1:16" ht="21.75" customHeight="1" thickBot="1" x14ac:dyDescent="0.3">
      <c r="A68" s="1"/>
      <c r="B68" s="562" t="s">
        <v>148</v>
      </c>
      <c r="C68" s="563"/>
      <c r="D68" s="563"/>
      <c r="E68" s="563"/>
      <c r="F68" s="564"/>
      <c r="G68" s="230">
        <v>0</v>
      </c>
      <c r="H68" s="1"/>
      <c r="J68" s="518" t="s">
        <v>123</v>
      </c>
      <c r="K68" s="519"/>
      <c r="L68" s="520"/>
      <c r="M68" s="521"/>
      <c r="N68" s="52" t="s">
        <v>309</v>
      </c>
      <c r="O68" s="224">
        <f>O45-O65-O66-O67</f>
        <v>0</v>
      </c>
      <c r="P68" s="1"/>
    </row>
    <row r="69" spans="1:16" ht="21.75" customHeight="1" thickBot="1" x14ac:dyDescent="0.35">
      <c r="A69" s="1"/>
      <c r="B69" s="562" t="s">
        <v>151</v>
      </c>
      <c r="C69" s="563"/>
      <c r="D69" s="563"/>
      <c r="E69" s="563"/>
      <c r="F69" s="564"/>
      <c r="G69" s="230">
        <v>0</v>
      </c>
      <c r="H69" s="1"/>
      <c r="P69" s="1"/>
    </row>
    <row r="70" spans="1:16" ht="21.75" customHeight="1" thickBot="1" x14ac:dyDescent="0.3">
      <c r="A70" s="1"/>
      <c r="B70" s="562" t="s">
        <v>211</v>
      </c>
      <c r="C70" s="563"/>
      <c r="D70" s="563"/>
      <c r="E70" s="563"/>
      <c r="F70" s="564"/>
      <c r="G70" s="201">
        <v>0</v>
      </c>
      <c r="H70" s="1"/>
      <c r="J70" s="522" t="s">
        <v>198</v>
      </c>
      <c r="K70" s="523"/>
      <c r="L70" s="524"/>
      <c r="M70" s="525"/>
      <c r="N70" s="95" t="s">
        <v>22</v>
      </c>
      <c r="O70" s="225" t="s">
        <v>23</v>
      </c>
      <c r="P70" s="1"/>
    </row>
    <row r="71" spans="1:16" ht="21.75" customHeight="1" thickBot="1" x14ac:dyDescent="0.3">
      <c r="A71" s="1"/>
      <c r="B71" s="562" t="s">
        <v>169</v>
      </c>
      <c r="C71" s="563"/>
      <c r="D71" s="563"/>
      <c r="E71" s="563"/>
      <c r="F71" s="564"/>
      <c r="G71" s="201">
        <v>0</v>
      </c>
      <c r="H71" s="1"/>
      <c r="J71" s="250" t="s">
        <v>137</v>
      </c>
      <c r="K71" s="251"/>
      <c r="L71" s="252"/>
      <c r="M71" s="148" t="s">
        <v>133</v>
      </c>
      <c r="N71" s="94">
        <f t="shared" ref="N71:N80" si="0">G64</f>
        <v>0</v>
      </c>
      <c r="O71" s="226">
        <f>N71*0.22</f>
        <v>0</v>
      </c>
      <c r="P71" s="1"/>
    </row>
    <row r="72" spans="1:16" ht="21.75" customHeight="1" thickBot="1" x14ac:dyDescent="0.3">
      <c r="A72" s="1"/>
      <c r="B72" s="562" t="s">
        <v>210</v>
      </c>
      <c r="C72" s="563"/>
      <c r="D72" s="563"/>
      <c r="E72" s="563"/>
      <c r="F72" s="564"/>
      <c r="G72" s="201">
        <v>0</v>
      </c>
      <c r="H72" s="1"/>
      <c r="J72" s="253" t="s">
        <v>138</v>
      </c>
      <c r="K72" s="254"/>
      <c r="L72" s="255"/>
      <c r="M72" s="147" t="s">
        <v>134</v>
      </c>
      <c r="N72" s="84">
        <f t="shared" si="0"/>
        <v>0</v>
      </c>
      <c r="O72" s="227">
        <f t="shared" ref="O72:O80" si="1">N72*0.22</f>
        <v>0</v>
      </c>
      <c r="P72" s="1"/>
    </row>
    <row r="73" spans="1:16" ht="21.75" customHeight="1" thickBot="1" x14ac:dyDescent="0.3">
      <c r="A73" s="1"/>
      <c r="B73" s="562" t="s">
        <v>209</v>
      </c>
      <c r="C73" s="563"/>
      <c r="D73" s="563"/>
      <c r="E73" s="563"/>
      <c r="F73" s="564"/>
      <c r="G73" s="201">
        <v>0</v>
      </c>
      <c r="H73" s="1"/>
      <c r="J73" s="253" t="s">
        <v>140</v>
      </c>
      <c r="K73" s="254"/>
      <c r="L73" s="255"/>
      <c r="M73" s="147" t="s">
        <v>135</v>
      </c>
      <c r="N73" s="84">
        <f t="shared" si="0"/>
        <v>0</v>
      </c>
      <c r="O73" s="227">
        <f t="shared" si="1"/>
        <v>0</v>
      </c>
      <c r="P73" s="1"/>
    </row>
    <row r="74" spans="1:16" ht="21.75" customHeight="1" thickBot="1" x14ac:dyDescent="0.3">
      <c r="A74" s="1"/>
      <c r="B74" s="562" t="s">
        <v>99</v>
      </c>
      <c r="C74" s="563"/>
      <c r="D74" s="563"/>
      <c r="E74" s="563"/>
      <c r="F74" s="564"/>
      <c r="G74" s="201">
        <v>0</v>
      </c>
      <c r="H74" s="1"/>
      <c r="J74" s="253" t="s">
        <v>146</v>
      </c>
      <c r="K74" s="254"/>
      <c r="L74" s="255"/>
      <c r="M74" s="147" t="s">
        <v>142</v>
      </c>
      <c r="N74" s="84">
        <f t="shared" si="0"/>
        <v>0</v>
      </c>
      <c r="O74" s="227">
        <f t="shared" si="1"/>
        <v>0</v>
      </c>
      <c r="P74" s="1"/>
    </row>
    <row r="75" spans="1:16" ht="21.75" customHeight="1" thickBot="1" x14ac:dyDescent="0.3">
      <c r="A75" s="1"/>
      <c r="B75" s="161" t="s">
        <v>152</v>
      </c>
      <c r="C75" s="167"/>
      <c r="D75" s="162"/>
      <c r="E75" s="167"/>
      <c r="F75" s="163"/>
      <c r="G75" s="201">
        <v>0</v>
      </c>
      <c r="H75" s="1"/>
      <c r="J75" s="253" t="s">
        <v>147</v>
      </c>
      <c r="K75" s="254"/>
      <c r="L75" s="255"/>
      <c r="M75" s="147" t="s">
        <v>143</v>
      </c>
      <c r="N75" s="84">
        <f t="shared" si="0"/>
        <v>0</v>
      </c>
      <c r="O75" s="227">
        <f t="shared" si="1"/>
        <v>0</v>
      </c>
      <c r="P75" s="1"/>
    </row>
    <row r="76" spans="1:16" ht="21.75" customHeight="1" thickBot="1" x14ac:dyDescent="0.3">
      <c r="A76" s="1"/>
      <c r="B76" s="161" t="s">
        <v>96</v>
      </c>
      <c r="C76" s="167"/>
      <c r="D76" s="162"/>
      <c r="E76" s="167"/>
      <c r="F76" s="163"/>
      <c r="G76" s="201">
        <v>0</v>
      </c>
      <c r="H76" s="1"/>
      <c r="J76" s="253" t="s">
        <v>149</v>
      </c>
      <c r="K76" s="254"/>
      <c r="L76" s="255"/>
      <c r="M76" s="147" t="s">
        <v>253</v>
      </c>
      <c r="N76" s="84">
        <f t="shared" si="0"/>
        <v>0</v>
      </c>
      <c r="O76" s="227">
        <f t="shared" si="1"/>
        <v>0</v>
      </c>
      <c r="P76" s="1"/>
    </row>
    <row r="77" spans="1:16" ht="21.75" customHeight="1" thickBot="1" x14ac:dyDescent="0.3">
      <c r="A77" s="1"/>
      <c r="B77" s="78" t="s">
        <v>100</v>
      </c>
      <c r="C77" s="130"/>
      <c r="D77" s="79"/>
      <c r="E77" s="130"/>
      <c r="F77" s="80"/>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205</v>
      </c>
      <c r="C92" s="468"/>
      <c r="D92" s="468"/>
      <c r="E92" s="483"/>
      <c r="F92" s="52" t="s">
        <v>113</v>
      </c>
      <c r="G92" s="241">
        <f>'3 Trimestre'!G99</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c r="F96" s="5" t="s">
        <v>247</v>
      </c>
      <c r="G96" s="46" t="s">
        <v>243</v>
      </c>
      <c r="H96" s="5" t="s">
        <v>73</v>
      </c>
    </row>
    <row r="97" spans="1:8" ht="21.75" customHeight="1" thickBot="1" x14ac:dyDescent="0.35">
      <c r="A97" s="1"/>
      <c r="B97" s="445" t="s">
        <v>117</v>
      </c>
      <c r="C97" s="446"/>
      <c r="D97" s="446"/>
      <c r="E97" s="446"/>
      <c r="F97" s="446">
        <v>0</v>
      </c>
      <c r="G97" s="228">
        <v>0</v>
      </c>
      <c r="H97" s="5">
        <f>+G97+F97</f>
        <v>0</v>
      </c>
    </row>
    <row r="98" spans="1:8" ht="21.75" customHeight="1" thickBot="1" x14ac:dyDescent="0.35">
      <c r="A98" s="1"/>
      <c r="B98" s="445" t="s">
        <v>111</v>
      </c>
      <c r="C98" s="446"/>
      <c r="D98" s="446"/>
      <c r="E98" s="446"/>
      <c r="F98" s="447" t="s">
        <v>201</v>
      </c>
      <c r="G98" s="244">
        <v>0</v>
      </c>
    </row>
    <row r="99" spans="1:8" ht="21.75" customHeight="1" thickBot="1" x14ac:dyDescent="0.35">
      <c r="A99" s="1"/>
      <c r="B99" s="448" t="s">
        <v>91</v>
      </c>
      <c r="C99" s="449"/>
      <c r="D99" s="449"/>
      <c r="E99" s="449"/>
      <c r="F99" s="450"/>
      <c r="G99" s="241">
        <f>IF((G90-G89+G92-G93+G94+G95+F97-G98)&gt;0,(G90-G89+G92-G93+G94+G95+F97-G98),0)</f>
        <v>0</v>
      </c>
      <c r="H99" s="260"/>
    </row>
    <row r="100" spans="1:8" ht="21.75" customHeight="1" thickBot="1" x14ac:dyDescent="0.35">
      <c r="A100" s="1"/>
      <c r="B100" s="445" t="s">
        <v>118</v>
      </c>
      <c r="C100" s="446"/>
      <c r="D100" s="446"/>
      <c r="E100" s="446"/>
      <c r="F100" s="446"/>
      <c r="G100" s="228">
        <f>IF((G90-G89+G92-G93+G94+G95-G98)&lt;0,-(G90-G89+G92-G93+G94+G95-G98),0)</f>
        <v>0</v>
      </c>
    </row>
    <row r="101" spans="1:8" ht="18" customHeight="1" thickBot="1" x14ac:dyDescent="0.35">
      <c r="A101" s="1"/>
      <c r="B101" s="445" t="s">
        <v>246</v>
      </c>
      <c r="C101" s="446"/>
      <c r="D101" s="446"/>
      <c r="E101" s="446"/>
      <c r="F101" s="446"/>
      <c r="G101" s="228">
        <f>IF((G90-G89+G92-G93+G94+G95-G98+F97+G97)&lt;0,-(G90-G89+G92-G93+G94+G95-G98+F97+G97),0)</f>
        <v>0</v>
      </c>
    </row>
    <row r="102" spans="1:8" ht="18" customHeight="1" thickBot="1" x14ac:dyDescent="0.35">
      <c r="A102" s="1"/>
      <c r="B102" s="466" t="s">
        <v>110</v>
      </c>
      <c r="C102" s="468"/>
      <c r="D102" s="468"/>
      <c r="E102" s="483"/>
      <c r="F102" s="52" t="s">
        <v>112</v>
      </c>
      <c r="G102" s="242">
        <v>0</v>
      </c>
    </row>
    <row r="103" spans="1:8" ht="18" customHeight="1" thickBot="1" x14ac:dyDescent="0.35">
      <c r="A103" s="1"/>
      <c r="B103" s="445" t="s">
        <v>92</v>
      </c>
      <c r="C103" s="446"/>
      <c r="D103" s="446"/>
      <c r="E103" s="446"/>
      <c r="F103" s="446"/>
      <c r="G103" s="216">
        <f>G101-G102</f>
        <v>0</v>
      </c>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80">
    <mergeCell ref="B100:F100"/>
    <mergeCell ref="B101:F101"/>
    <mergeCell ref="B102:E102"/>
    <mergeCell ref="B103:F103"/>
    <mergeCell ref="B89:F89"/>
    <mergeCell ref="B90:F90"/>
    <mergeCell ref="B92:E92"/>
    <mergeCell ref="B93:E93"/>
    <mergeCell ref="B99:F99"/>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19:G19"/>
    <mergeCell ref="J19:O19"/>
    <mergeCell ref="B25:F25"/>
    <mergeCell ref="B21:F21"/>
    <mergeCell ref="B22:F22"/>
    <mergeCell ref="E39:F39"/>
    <mergeCell ref="J45:N45"/>
    <mergeCell ref="B23:F23"/>
    <mergeCell ref="B24:F24"/>
    <mergeCell ref="E26:F26"/>
    <mergeCell ref="M28:N28"/>
    <mergeCell ref="N6:O10"/>
    <mergeCell ref="B97:F97"/>
    <mergeCell ref="B98:F98"/>
    <mergeCell ref="B30:F30"/>
    <mergeCell ref="B45:F45"/>
    <mergeCell ref="J32:N32"/>
    <mergeCell ref="B37:F37"/>
    <mergeCell ref="B41:F41"/>
    <mergeCell ref="B42:F42"/>
    <mergeCell ref="B43:F43"/>
    <mergeCell ref="B44:F44"/>
    <mergeCell ref="B31:F31"/>
    <mergeCell ref="B32:F32"/>
    <mergeCell ref="E33:F33"/>
    <mergeCell ref="J33:N33"/>
    <mergeCell ref="B38:F38"/>
  </mergeCells>
  <hyperlinks>
    <hyperlink ref="Q54" location="Intrastat!J62" display="Intrastat!J62"/>
    <hyperlink ref="H22" location="Intrastat!J21" display="Intrastat!J21"/>
    <hyperlink ref="H37" location="Intrastat!J21" display="Intrastat!J21"/>
    <hyperlink ref="P48" location="Intrastat!J21" display="Intrastat!J21"/>
    <hyperlink ref="P62"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
    <tabColor rgb="FFFFFF00"/>
  </sheetPr>
  <dimension ref="A1:R448"/>
  <sheetViews>
    <sheetView tabSelected="1" zoomScale="80" zoomScaleNormal="80" workbookViewId="0">
      <selection activeCell="G102" sqref="G102"/>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8.14062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0</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106</v>
      </c>
      <c r="C5" s="458"/>
      <c r="D5" s="458"/>
      <c r="E5" s="458"/>
      <c r="F5" s="458"/>
      <c r="G5" s="459"/>
      <c r="J5" s="5" t="s">
        <v>108</v>
      </c>
      <c r="L5" s="5" t="e">
        <f>VC!G30</f>
        <v>#DIV/0!</v>
      </c>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f>'Liquidazione annuale'!C11+GENNAIO!C11+FEBBRAIO!C11+MARZO!C11+APRILE!C11+MAGGIO!C11+GIUGNO!C11+LUGLIO!C11+AGOSTO!C11+SETTEMBRE!C11+OTTOBRE!C11+NOVEMBRE!C11+DICEMBRE!C11+'1 Trimestre'!C11+'2 Trimestre'!C11+'3 Trimestre'!C11+'4 Trimestre'!C11</f>
        <v>0</v>
      </c>
      <c r="D11" s="202">
        <v>0.04</v>
      </c>
      <c r="E11" s="203">
        <f>ROUND(C11*D11,2)</f>
        <v>0</v>
      </c>
      <c r="J11" s="200" t="s">
        <v>132</v>
      </c>
      <c r="K11" s="201">
        <f>'Liquidazione annuale'!K11+GENNAIO!K11+FEBBRAIO!K11+MARZO!K11+APRILE!K11+MAGGIO!K11+GIUGNO!K11+LUGLIO!K11+AGOSTO!K11+SETTEMBRE!K11+OTTOBRE!K11+NOVEMBRE!K11+DICEMBRE!K11+'1 Trimestre'!K11+'2 Trimestre'!K11+'3 Trimestre'!K11+'4 Trimestre'!K11</f>
        <v>0</v>
      </c>
      <c r="L11" s="202">
        <v>0.04</v>
      </c>
      <c r="M11" s="203">
        <f>ROUND(K11*L11,2)</f>
        <v>0</v>
      </c>
    </row>
    <row r="12" spans="1:15" ht="20.25" customHeight="1" x14ac:dyDescent="0.3">
      <c r="A12" s="1"/>
      <c r="B12" s="67" t="s">
        <v>127</v>
      </c>
      <c r="C12" s="201">
        <f>'Liquidazione annuale'!C12+GENNAIO!C12+FEBBRAIO!C12+MARZO!C12+APRILE!C12+MAGGIO!C12+GIUGNO!C12+LUGLIO!C12+AGOSTO!C12+SETTEMBRE!C12+OTTOBRE!C12+NOVEMBRE!C12+DICEMBRE!C12+'1 Trimestre'!C12+'2 Trimestre'!C12+'3 Trimestre'!C12+'4 Trimestre'!C12</f>
        <v>0</v>
      </c>
      <c r="D12" s="202">
        <v>0.05</v>
      </c>
      <c r="E12" s="203">
        <f>ROUND(C12*D12,2)</f>
        <v>0</v>
      </c>
      <c r="J12" s="200" t="s">
        <v>293</v>
      </c>
      <c r="K12" s="201">
        <f>'Liquidazione annuale'!K12+GENNAIO!K12+FEBBRAIO!K12+MARZO!K12+APRILE!K12+MAGGIO!K12+GIUGNO!K12+LUGLIO!K12+AGOSTO!K12+SETTEMBRE!K12+OTTOBRE!K12+NOVEMBRE!K12+DICEMBRE!K12+'1 Trimestre'!K12+'2 Trimestre'!K12+'3 Trimestre'!K12+'4 Trimestre'!K12</f>
        <v>0</v>
      </c>
      <c r="L12" s="202">
        <v>0.05</v>
      </c>
      <c r="M12" s="203">
        <f>ROUND(K12*L12,2)</f>
        <v>0</v>
      </c>
      <c r="N12" s="25"/>
    </row>
    <row r="13" spans="1:15" ht="20.25" customHeight="1" x14ac:dyDescent="0.3">
      <c r="A13" s="1"/>
      <c r="B13" s="67" t="s">
        <v>255</v>
      </c>
      <c r="C13" s="201">
        <f>'Liquidazione annuale'!C13+GENNAIO!C13+FEBBRAIO!C13+MARZO!C13+APRILE!C13+MAGGIO!C13+GIUGNO!C13+LUGLIO!C13+AGOSTO!C13+SETTEMBRE!C13+OTTOBRE!C13+NOVEMBRE!C13+DICEMBRE!C13+'1 Trimestre'!C13+'2 Trimestre'!C13+'3 Trimestre'!C13+'4 Trimestre'!C13</f>
        <v>0</v>
      </c>
      <c r="D13" s="202">
        <v>0.1</v>
      </c>
      <c r="E13" s="203">
        <f>ROUND(C13*D13,2)</f>
        <v>0</v>
      </c>
      <c r="H13" s="58"/>
      <c r="J13" s="200" t="s">
        <v>314</v>
      </c>
      <c r="K13" s="201">
        <f>'Liquidazione annuale'!K13+GENNAIO!K13+FEBBRAIO!K13+MARZO!K13+APRILE!K13+MAGGIO!K13+GIUGNO!K13+LUGLIO!K13+AGOSTO!K13+SETTEMBRE!K13+OTTOBRE!K13+NOVEMBRE!K13+DICEMBRE!K13+'1 Trimestre'!K13+'2 Trimestre'!K13+'3 Trimestre'!K13+'4 Trimestre'!K13</f>
        <v>0</v>
      </c>
      <c r="L13" s="202">
        <v>0.1</v>
      </c>
      <c r="M13" s="203">
        <f>ROUND(K13*L13,2)</f>
        <v>0</v>
      </c>
    </row>
    <row r="14" spans="1:15" ht="20.25" customHeight="1" x14ac:dyDescent="0.3">
      <c r="A14" s="1"/>
      <c r="B14" s="67" t="s">
        <v>128</v>
      </c>
      <c r="C14" s="201">
        <f>'Liquidazione annuale'!C14+GENNAIO!C14+FEBBRAIO!C14+MARZO!C14+APRILE!C14+MAGGIO!C14+GIUGNO!C14+LUGLIO!C14+AGOSTO!C14+SETTEMBRE!C14+OTTOBRE!C14+NOVEMBRE!C14+DICEMBRE!C14+'1 Trimestre'!C14+'2 Trimestre'!C14+'3 Trimestre'!C14+'4 Trimestre'!C14</f>
        <v>0</v>
      </c>
      <c r="D14" s="202">
        <v>0.22</v>
      </c>
      <c r="E14" s="203">
        <f>ROUND(C14*D14,2)</f>
        <v>0</v>
      </c>
      <c r="H14" s="58"/>
      <c r="J14" s="200" t="s">
        <v>311</v>
      </c>
      <c r="K14" s="201">
        <f>'Liquidazione annuale'!K14+GENNAIO!K14+FEBBRAIO!K14+MARZO!K14+APRILE!K14+MAGGIO!K14+GIUGNO!K14+LUGLIO!K14+AGOSTO!K14+SETTEMBRE!K14+OTTOBRE!K14+NOVEMBRE!K14+DICEMBRE!K14+'1 Trimestre'!K14+'2 Trimestre'!K14+'3 Trimestre'!K14+'4 Trimestre'!K14</f>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f>'Liquidazione annuale'!E16+GENNAIO!E16+FEBBRAIO!E16+MARZO!E16+APRILE!E16+MAGGIO!E16+GIUGNO!E16+LUGLIO!E16+AGOSTO!E16+SETTEMBRE!E16+OTTOBRE!E16+NOVEMBRE!E16+DICEMBRE!E16+'1 Trimestre'!E16+'2 Trimestre'!E16+'3 Trimestre'!E16+'4 Trimestre'!E16</f>
        <v>0</v>
      </c>
      <c r="F16" s="1"/>
      <c r="J16" s="36"/>
      <c r="K16" s="207" t="s">
        <v>25</v>
      </c>
      <c r="L16" s="208"/>
      <c r="M16" s="201">
        <f>'Liquidazione annuale'!M16+GENNAIO!M16+FEBBRAIO!M16+MARZO!M16+APRILE!M16+MAGGIO!M16+GIUGNO!M16+LUGLIO!M16+AGOSTO!M16+SETTEMBRE!M16+OTTOBRE!M16+NOVEMBRE!M16+DICEMBRE!M16+'1 Trimestre'!M16+'2 Trimestre'!M16+'3 Trimestre'!M16+'4 Trimestre'!M16</f>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f>'Liquidazione annuale'!G21+GENNAIO!G21+FEBBRAIO!G21+MARZO!G21+APRILE!G21+MAGGIO!G21+GIUGNO!G21+LUGLIO!G21+AGOSTO!G21+SETTEMBRE!G21+OTTOBRE!G21+NOVEMBRE!G21+DICEMBRE!G21+'1 Trimestre'!G21+'2 Trimestre'!G21+'3 Trimestre'!G21+'4 Trimestre'!G21</f>
        <v>0</v>
      </c>
      <c r="H21" s="1"/>
      <c r="J21" s="185" t="s">
        <v>34</v>
      </c>
      <c r="K21" s="187"/>
      <c r="L21" s="187"/>
      <c r="M21" s="187"/>
      <c r="N21" s="188" t="s">
        <v>124</v>
      </c>
      <c r="O21" s="216">
        <f>'Liquidazione annuale'!O21+GENNAIO!O21+FEBBRAIO!O21+MARZO!O21+APRILE!O21+MAGGIO!O21+GIUGNO!O21+LUGLIO!O21+AGOSTO!O21+SETTEMBRE!O21+OTTOBRE!O21+NOVEMBRE!O21+DICEMBRE!O21+'1 Trimestre'!O21+'2 Trimestre'!O21+'3 Trimestre'!O21+'4 Trimestre'!O21</f>
        <v>0</v>
      </c>
      <c r="P21" s="51" t="str">
        <f>IF(O21&gt;0, "COMPILARE QUADRO VC", "")</f>
        <v/>
      </c>
    </row>
    <row r="22" spans="1:16" ht="20.25" customHeight="1" x14ac:dyDescent="0.25">
      <c r="A22" s="77" t="s">
        <v>182</v>
      </c>
      <c r="B22" s="470" t="s">
        <v>94</v>
      </c>
      <c r="C22" s="471"/>
      <c r="D22" s="471"/>
      <c r="E22" s="471"/>
      <c r="F22" s="472"/>
      <c r="G22" s="201">
        <f>'Liquidazione annuale'!G22+GENNAIO!G22+FEBBRAIO!G22+MARZO!G22+APRILE!G22+MAGGIO!G22+GIUGNO!G22+LUGLIO!G22+AGOSTO!G22+SETTEMBRE!G22+OTTOBRE!G22+NOVEMBRE!G22+DICEMBRE!G22+'1 Trimestre'!G22+'2 Trimestre'!G22+'3 Trimestre'!G22+'4 Trimestre'!G22</f>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f>'Liquidazione annuale'!G23+GENNAIO!G23+FEBBRAIO!G23+MARZO!G23+APRILE!G23+MAGGIO!G23+GIUGNO!G23+LUGLIO!G23+AGOSTO!G23+SETTEMBRE!G23+OTTOBRE!G23+NOVEMBRE!G23+DICEMBRE!G23+'1 Trimestre'!G23+'2 Trimestre'!G23+'3 Trimestre'!G23+'4 Trimestre'!G23</f>
        <v>0</v>
      </c>
      <c r="H23" s="103"/>
      <c r="J23" s="185" t="s">
        <v>75</v>
      </c>
      <c r="K23" s="192"/>
      <c r="L23" s="192"/>
      <c r="M23" s="192"/>
      <c r="N23" s="193"/>
      <c r="O23" s="201">
        <f>'Liquidazione annuale'!O23+GENNAIO!O23+FEBBRAIO!O23+MARZO!O23+APRILE!O23+MAGGIO!O23+GIUGNO!O23+LUGLIO!O23+AGOSTO!O23+SETTEMBRE!O23+OTTOBRE!O23+NOVEMBRE!O23+DICEMBRE!O23+'1 Trimestre'!O23+'2 Trimestre'!O23+'3 Trimestre'!O23+'4 Trimestre'!O23</f>
        <v>0</v>
      </c>
      <c r="P23" s="1"/>
    </row>
    <row r="24" spans="1:16" ht="20.25" customHeight="1" x14ac:dyDescent="0.25">
      <c r="A24" s="77" t="s">
        <v>183</v>
      </c>
      <c r="B24" s="480" t="s">
        <v>39</v>
      </c>
      <c r="C24" s="480"/>
      <c r="D24" s="480"/>
      <c r="E24" s="480"/>
      <c r="F24" s="480"/>
      <c r="G24" s="230">
        <f>'Liquidazione annuale'!G24+GENNAIO!G24+FEBBRAIO!G24+MARZO!G24+APRILE!G24+MAGGIO!G24+GIUGNO!G24+LUGLIO!G24+AGOSTO!G24+SETTEMBRE!G24+OTTOBRE!G24+NOVEMBRE!G24+DICEMBRE!G24+'1 Trimestre'!G24+'2 Trimestre'!G24+'3 Trimestre'!G24+'4 Trimestre'!G24</f>
        <v>0</v>
      </c>
      <c r="H24" s="103"/>
      <c r="J24" s="185" t="s">
        <v>35</v>
      </c>
      <c r="K24" s="192"/>
      <c r="L24" s="192"/>
      <c r="M24" s="192"/>
      <c r="N24" s="193"/>
      <c r="O24" s="201">
        <f>'Liquidazione annuale'!O24+GENNAIO!O24+FEBBRAIO!O24+MARZO!O24+APRILE!O24+MAGGIO!O24+GIUGNO!O24+LUGLIO!O24+AGOSTO!O24+SETTEMBRE!O24+OTTOBRE!O24+NOVEMBRE!O24+DICEMBRE!O24+'1 Trimestre'!O24+'2 Trimestre'!O24+'3 Trimestre'!O24+'4 Trimestre'!O24</f>
        <v>0</v>
      </c>
      <c r="P24" s="1"/>
    </row>
    <row r="25" spans="1:16" ht="20.25" customHeight="1" thickBot="1" x14ac:dyDescent="0.3">
      <c r="A25" s="77" t="s">
        <v>180</v>
      </c>
      <c r="B25" s="470" t="s">
        <v>380</v>
      </c>
      <c r="C25" s="471"/>
      <c r="D25" s="471"/>
      <c r="E25" s="471"/>
      <c r="F25" s="472"/>
      <c r="G25" s="201">
        <f>'Liquidazione annuale'!G25+GENNAIO!G25+FEBBRAIO!G25+MARZO!G25+APRILE!G25+MAGGIO!G25+GIUGNO!G25+LUGLIO!G25+AGOSTO!G25+SETTEMBRE!G25+OTTOBRE!G25+NOVEMBRE!G25+DICEMBRE!G25+'1 Trimestre'!G25+'2 Trimestre'!G25+'3 Trimestre'!G25+'4 Trimestre'!G25</f>
        <v>0</v>
      </c>
      <c r="H25" s="1"/>
      <c r="J25" s="185" t="s">
        <v>36</v>
      </c>
      <c r="K25" s="192"/>
      <c r="L25" s="192"/>
      <c r="M25" s="192"/>
      <c r="N25" s="193"/>
      <c r="O25" s="201">
        <f>'Liquidazione annuale'!O25+GENNAIO!O25+FEBBRAIO!O25+MARZO!O25+APRILE!O25+MAGGIO!O25+GIUGNO!O25+LUGLIO!O25+AGOSTO!O25+SETTEMBRE!O25+OTTOBRE!O25+NOVEMBRE!O25+DICEMBRE!O25+'1 Trimestre'!O25+'2 Trimestre'!O25+'3 Trimestre'!O25+'4 Trimestre'!O25</f>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f>'Liquidazione annuale'!O26+GENNAIO!O26+FEBBRAIO!O26+MARZO!O26+APRILE!O26+MAGGIO!O26+GIUGNO!O26+LUGLIO!O26+AGOSTO!O26+SETTEMBRE!O26+OTTOBRE!O26+NOVEMBRE!O26+DICEMBRE!O26+'1 Trimestre'!O26+'2 Trimestre'!O26+'3 Trimestre'!O26+'4 Trimestre'!O26</f>
        <v>0</v>
      </c>
      <c r="P26" s="1"/>
    </row>
    <row r="27" spans="1:16" ht="21" customHeight="1" thickBot="1" x14ac:dyDescent="0.3">
      <c r="A27" s="1"/>
      <c r="B27" s="34"/>
      <c r="C27" s="127"/>
      <c r="D27" s="35"/>
      <c r="E27" s="127"/>
      <c r="F27"/>
      <c r="G27" s="217"/>
      <c r="H27" s="1"/>
      <c r="J27" s="185" t="s">
        <v>178</v>
      </c>
      <c r="K27" s="192"/>
      <c r="L27" s="192"/>
      <c r="M27" s="192"/>
      <c r="N27" s="193"/>
      <c r="O27" s="201">
        <f>'Liquidazione annuale'!O27+GENNAIO!O27+FEBBRAIO!O27+MARZO!O27+APRILE!O27+MAGGIO!O27+GIUGNO!O27+LUGLIO!O27+AGOSTO!O27+SETTEMBRE!O27+OTTOBRE!O27+NOVEMBRE!O27+DICEMBRE!O27+'1 Trimestre'!O27+'2 Trimestre'!O27+'3 Trimestre'!O27+'4 Trimestre'!O27</f>
        <v>0</v>
      </c>
      <c r="P27" s="1"/>
    </row>
    <row r="28" spans="1:16" ht="21.75" customHeight="1" thickBot="1" x14ac:dyDescent="0.3">
      <c r="A28" s="1"/>
      <c r="B28" s="185" t="s">
        <v>43</v>
      </c>
      <c r="C28" s="186"/>
      <c r="D28" s="187"/>
      <c r="E28" s="186"/>
      <c r="F28" s="196" t="s">
        <v>40</v>
      </c>
      <c r="G28" s="216">
        <f>'Liquidazione annuale'!G28+GENNAIO!G28+FEBBRAIO!G28+MARZO!G28+APRILE!G28+MAGGIO!G28+GIUGNO!G28+LUGLIO!G28+AGOSTO!G28+SETTEMBRE!G28+OTTOBRE!G28+NOVEMBRE!G28+DICEMBRE!G28+'1 Trimestre'!G28+'2 Trimestre'!G28+'3 Trimestre'!G28+'4 Trimestre'!G28</f>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340</v>
      </c>
      <c r="C30" s="530"/>
      <c r="D30" s="530"/>
      <c r="E30" s="530"/>
      <c r="F30" s="531"/>
      <c r="G30" s="201">
        <f>'Liquidazione annuale'!G30+GENNAIO!G30+FEBBRAIO!G30+MARZO!G30+APRILE!G30+MAGGIO!G30+GIUGNO!G30+LUGLIO!G30+AGOSTO!G30+SETTEMBRE!G30+OTTOBRE!G30+NOVEMBRE!G30+DICEMBRE!G30+'1 Trimestre'!G30+'2 Trimestre'!G30+'3 Trimestre'!G30+'4 Trimestre'!G30</f>
        <v>0</v>
      </c>
      <c r="H30" s="1"/>
      <c r="J30" s="185" t="s">
        <v>172</v>
      </c>
      <c r="K30" s="187"/>
      <c r="L30" s="187"/>
      <c r="M30" s="187"/>
      <c r="N30" s="188" t="s">
        <v>297</v>
      </c>
      <c r="O30" s="216">
        <f>'Liquidazione annuale'!O30+GENNAIO!O30+FEBBRAIO!O30+MARZO!O30+APRILE!O30+MAGGIO!O30+GIUGNO!O30+LUGLIO!O30+AGOSTO!O30+SETTEMBRE!O30+OTTOBRE!O30+NOVEMBRE!O30+DICEMBRE!O30+'1 Trimestre'!O30+'2 Trimestre'!O30+'3 Trimestre'!O30+'4 Trimestre'!O30</f>
        <v>0</v>
      </c>
    </row>
    <row r="31" spans="1:16" ht="22.5" customHeight="1" x14ac:dyDescent="0.3">
      <c r="A31" s="1"/>
      <c r="B31" s="470" t="s">
        <v>30</v>
      </c>
      <c r="C31" s="471"/>
      <c r="D31" s="471"/>
      <c r="E31" s="471"/>
      <c r="F31" s="472"/>
      <c r="G31" s="201">
        <f>'Liquidazione annuale'!G31+GENNAIO!G31+FEBBRAIO!G31+MARZO!G31+APRILE!G31+MAGGIO!G31+GIUGNO!G31+LUGLIO!G31+AGOSTO!G31+SETTEMBRE!G31+OTTOBRE!G31+NOVEMBRE!G31+DICEMBRE!G31+'1 Trimestre'!G31+'2 Trimestre'!G31+'3 Trimestre'!G31+'4 Trimestre'!G31</f>
        <v>0</v>
      </c>
      <c r="H31" s="1"/>
      <c r="J31" s="36"/>
      <c r="K31" s="46"/>
      <c r="L31" s="36"/>
      <c r="M31" s="46"/>
      <c r="N31" s="36"/>
    </row>
    <row r="32" spans="1:16" ht="22.5" customHeight="1" thickBot="1" x14ac:dyDescent="0.3">
      <c r="A32" s="1"/>
      <c r="B32" s="470" t="s">
        <v>29</v>
      </c>
      <c r="C32" s="471"/>
      <c r="D32" s="471"/>
      <c r="E32" s="471"/>
      <c r="F32" s="472"/>
      <c r="G32" s="232">
        <f>'Liquidazione annuale'!G32+GENNAIO!G32+FEBBRAIO!G32+MARZO!G32+APRILE!G32+MAGGIO!G32+GIUGNO!G32+LUGLIO!G32+AGOSTO!G32+SETTEMBRE!G32+OTTOBRE!G32+NOVEMBRE!G32+DICEMBRE!G32+'1 Trimestre'!G32+'2 Trimestre'!G32+'3 Trimestre'!G32+'4 Trimestre'!G32</f>
        <v>0</v>
      </c>
      <c r="H32" s="1"/>
      <c r="J32" s="470" t="s">
        <v>76</v>
      </c>
      <c r="K32" s="528"/>
      <c r="L32" s="471"/>
      <c r="M32" s="528"/>
      <c r="N32" s="472"/>
      <c r="O32" s="201">
        <f>'Liquidazione annuale'!O32+GENNAIO!O32+FEBBRAIO!O32+MARZO!O32+APRILE!O32+MAGGIO!O32+GIUGNO!O32+LUGLIO!O32+AGOSTO!O32+SETTEMBRE!O32+OTTOBRE!O32+NOVEMBRE!O32+DICEMBRE!O32+'1 Trimestre'!O32+'2 Trimestre'!O32+'3 Trimestre'!O32+'4 Trimestre'!O32</f>
        <v>0</v>
      </c>
    </row>
    <row r="33" spans="1:18" ht="22.5" customHeight="1" thickBot="1" x14ac:dyDescent="0.3">
      <c r="A33" s="1"/>
      <c r="E33" s="481" t="s">
        <v>83</v>
      </c>
      <c r="F33" s="482"/>
      <c r="G33" s="231">
        <f>SUM(G30:G32)</f>
        <v>0</v>
      </c>
      <c r="H33" s="1"/>
      <c r="I33" s="5" t="s">
        <v>258</v>
      </c>
      <c r="J33" s="470" t="s">
        <v>159</v>
      </c>
      <c r="K33" s="528"/>
      <c r="L33" s="471"/>
      <c r="M33" s="528"/>
      <c r="N33" s="472"/>
      <c r="O33" s="201">
        <f>'Liquidazione annuale'!O33+GENNAIO!O33+FEBBRAIO!O33+MARZO!O33+APRILE!O33+MAGGIO!O33+GIUGNO!O33+LUGLIO!O33+AGOSTO!O33+SETTEMBRE!O33+OTTOBRE!O33+NOVEMBRE!O33+DICEMBRE!O33+'1 Trimestre'!O33+'2 Trimestre'!O33+'3 Trimestre'!O33+'4 Trimestre'!O33</f>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85" t="s">
        <v>31</v>
      </c>
      <c r="C35" s="186"/>
      <c r="D35" s="187"/>
      <c r="E35" s="186"/>
      <c r="F35" s="197" t="s">
        <v>41</v>
      </c>
      <c r="G35" s="216">
        <f>'Liquidazione annuale'!G35+GENNAIO!G35+FEBBRAIO!G35+MARZO!G35+APRILE!G35+MAGGIO!G35+GIUGNO!G35+LUGLIO!G35+AGOSTO!G35+SETTEMBRE!G35+OTTOBRE!G35+NOVEMBRE!G35+DICEMBRE!G35+'1 Trimestre'!G35+'2 Trimestre'!G35+'3 Trimestre'!G35+'4 Trimestre'!G35</f>
        <v>0</v>
      </c>
      <c r="H35" s="1"/>
    </row>
    <row r="36" spans="1:18" ht="18" customHeight="1" thickBot="1" x14ac:dyDescent="0.35">
      <c r="A36" s="1"/>
      <c r="B36" s="36"/>
      <c r="C36" s="46"/>
      <c r="D36" s="36"/>
      <c r="E36" s="46"/>
      <c r="F36" s="36"/>
      <c r="H36" s="1"/>
      <c r="J36" s="185" t="s">
        <v>248</v>
      </c>
      <c r="K36" s="186"/>
      <c r="L36" s="63"/>
      <c r="M36" s="128"/>
      <c r="N36" s="61" t="s">
        <v>298</v>
      </c>
      <c r="O36" s="216">
        <f>'Liquidazione annuale'!O36+GENNAIO!O36+FEBBRAIO!O36+MARZO!O36+APRILE!O36+MAGGIO!O36+GIUGNO!O36+LUGLIO!O36+AGOSTO!O36+SETTEMBRE!O36+OTTOBRE!O36+NOVEMBRE!O36+DICEMBRE!O36+'1 Trimestre'!O36+'2 Trimestre'!O36+'3 Trimestre'!O36+'4 Trimestre'!O36</f>
        <v>0</v>
      </c>
    </row>
    <row r="37" spans="1:18" ht="21" customHeight="1" thickBot="1" x14ac:dyDescent="0.3">
      <c r="A37" s="1"/>
      <c r="B37" s="470" t="s">
        <v>177</v>
      </c>
      <c r="C37" s="471"/>
      <c r="D37" s="471"/>
      <c r="E37" s="471"/>
      <c r="F37" s="472"/>
      <c r="G37" s="201">
        <f>'Liquidazione annuale'!G37+GENNAIO!G37+FEBBRAIO!G37+MARZO!G37+APRILE!G37+MAGGIO!G37+GIUGNO!G37+LUGLIO!G37+AGOSTO!G37+SETTEMBRE!G37+OTTOBRE!G37+NOVEMBRE!G37+DICEMBRE!G37+'1 Trimestre'!G37+'2 Trimestre'!G37+'3 Trimestre'!G37+'4 Trimestre'!G37</f>
        <v>0</v>
      </c>
      <c r="H37" s="50" t="str">
        <f>IF(G37&gt;0,"VERIFICA INTRASTAT","")</f>
        <v/>
      </c>
      <c r="J37" s="194"/>
      <c r="K37" s="198"/>
      <c r="L37" s="35"/>
      <c r="M37" s="127"/>
      <c r="N37" s="53"/>
      <c r="O37" s="219"/>
    </row>
    <row r="38" spans="1:18" ht="21" customHeight="1" thickBot="1" x14ac:dyDescent="0.3">
      <c r="A38" s="1"/>
      <c r="B38" s="470" t="s">
        <v>176</v>
      </c>
      <c r="C38" s="471"/>
      <c r="D38" s="471"/>
      <c r="E38" s="471"/>
      <c r="F38" s="472"/>
      <c r="G38" s="232">
        <f>'Liquidazione annuale'!G38+GENNAIO!G38+FEBBRAIO!G38+MARZO!G38+APRILE!G38+MAGGIO!G38+GIUGNO!G38+LUGLIO!G38+AGOSTO!G38+SETTEMBRE!G38+OTTOBRE!G38+NOVEMBRE!G38+DICEMBRE!G38+'1 Trimestre'!G38+'2 Trimestre'!G38+'3 Trimestre'!G38+'4 Trimestre'!G38</f>
        <v>0</v>
      </c>
      <c r="H38" s="1"/>
      <c r="J38" s="185" t="s">
        <v>192</v>
      </c>
      <c r="K38" s="186"/>
      <c r="L38" s="63"/>
      <c r="M38" s="128"/>
      <c r="N38" s="61" t="s">
        <v>242</v>
      </c>
      <c r="O38" s="216">
        <f>'Liquidazione annuale'!O38+GENNAIO!O38+FEBBRAIO!O38+MARZO!O38+APRILE!O38+MAGGIO!O38+GIUGNO!O38+LUGLIO!O38+AGOSTO!O38+SETTEMBRE!O38+OTTOBRE!O38+NOVEMBRE!O38+DICEMBRE!O38+'1 Trimestre'!O38+'2 Trimestre'!O38+'3 Trimestre'!O38+'4 Trimestre'!O38</f>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f>'Liquidazione annuale'!O40+GENNAIO!O40+FEBBRAIO!O40+MARZO!O40+APRILE!O40+MAGGIO!O40+GIUGNO!O40+LUGLIO!O40+AGOSTO!O40+SETTEMBRE!O40+OTTOBRE!O40+NOVEMBRE!O40+DICEMBRE!O40+'1 Trimestre'!O40+'2 Trimestre'!O40+'3 Trimestre'!O40+'4 Trimestre'!O40</f>
        <v>0</v>
      </c>
    </row>
    <row r="41" spans="1:18" ht="18.75" customHeight="1" thickBot="1" x14ac:dyDescent="0.3">
      <c r="A41" s="77">
        <v>2</v>
      </c>
      <c r="B41" s="470" t="s">
        <v>32</v>
      </c>
      <c r="C41" s="471"/>
      <c r="D41" s="471"/>
      <c r="E41" s="471"/>
      <c r="F41" s="472"/>
      <c r="G41" s="201">
        <f>'Liquidazione annuale'!G41+GENNAIO!G41+FEBBRAIO!G41+MARZO!G41+APRILE!G41+MAGGIO!G41+GIUGNO!G41+LUGLIO!G41+AGOSTO!G41+SETTEMBRE!G41+OTTOBRE!G41+NOVEMBRE!G41+DICEMBRE!G41+'1 Trimestre'!G41+'2 Trimestre'!G41+'3 Trimestre'!G41+'4 Trimestre'!G41</f>
        <v>0</v>
      </c>
      <c r="H41" s="1"/>
      <c r="J41" s="185" t="s">
        <v>239</v>
      </c>
      <c r="K41" s="212"/>
      <c r="L41" s="165"/>
      <c r="M41" s="168"/>
      <c r="N41" s="61" t="s">
        <v>300</v>
      </c>
      <c r="O41" s="216">
        <f>'Liquidazione annuale'!O41+GENNAIO!O41+FEBBRAIO!O41+MARZO!O41+APRILE!O41+MAGGIO!O41+GIUGNO!O41+LUGLIO!O41+AGOSTO!O41+SETTEMBRE!O41+OTTOBRE!O41+NOVEMBRE!O41+DICEMBRE!O41+'1 Trimestre'!O41+'2 Trimestre'!O41+'3 Trimestre'!O41+'4 Trimestre'!O41</f>
        <v>0</v>
      </c>
    </row>
    <row r="42" spans="1:18" ht="18.75" customHeight="1" thickBot="1" x14ac:dyDescent="0.35">
      <c r="A42" s="77">
        <v>3</v>
      </c>
      <c r="B42" s="470" t="s">
        <v>84</v>
      </c>
      <c r="C42" s="471"/>
      <c r="D42" s="471"/>
      <c r="E42" s="471"/>
      <c r="F42" s="472"/>
      <c r="G42" s="233">
        <f>'Liquidazione annuale'!G42+GENNAIO!G42+FEBBRAIO!G42+MARZO!G42+APRILE!G42+MAGGIO!G42+GIUGNO!G42+LUGLIO!G42+AGOSTO!G42+SETTEMBRE!G42+OTTOBRE!G42+NOVEMBRE!G42+DICEMBRE!G42+'1 Trimestre'!G42+'2 Trimestre'!G42+'3 Trimestre'!G42+'4 Trimestre'!G42</f>
        <v>0</v>
      </c>
      <c r="J42" s="36"/>
      <c r="K42" s="46"/>
    </row>
    <row r="43" spans="1:18" ht="18.75" customHeight="1" thickBot="1" x14ac:dyDescent="0.3">
      <c r="A43" s="77">
        <v>4</v>
      </c>
      <c r="B43" s="470" t="s">
        <v>85</v>
      </c>
      <c r="C43" s="471"/>
      <c r="D43" s="471"/>
      <c r="E43" s="471"/>
      <c r="F43" s="472"/>
      <c r="G43" s="233">
        <f>'Liquidazione annuale'!G43+GENNAIO!G43+FEBBRAIO!G43+MARZO!G43+APRILE!G43+MAGGIO!G43+GIUGNO!G43+LUGLIO!G43+AGOSTO!G43+SETTEMBRE!G43+OTTOBRE!G43+NOVEMBRE!G43+DICEMBRE!G43+'1 Trimestre'!G43+'2 Trimestre'!G43+'3 Trimestre'!G43+'4 Trimestre'!G43</f>
        <v>0</v>
      </c>
      <c r="H43" s="1"/>
      <c r="I43" s="31"/>
      <c r="J43" s="185" t="s">
        <v>37</v>
      </c>
      <c r="K43" s="186"/>
      <c r="L43" s="63"/>
      <c r="M43" s="128"/>
      <c r="N43" s="61" t="s">
        <v>301</v>
      </c>
      <c r="O43" s="216">
        <f>'Liquidazione annuale'!O43+GENNAIO!O43+FEBBRAIO!O43+MARZO!O43+APRILE!O43+MAGGIO!O43+GIUGNO!O43+LUGLIO!O43+AGOSTO!O43+SETTEMBRE!O43+OTTOBRE!O43+NOVEMBRE!O43+DICEMBRE!O43+'1 Trimestre'!O43+'2 Trimestre'!O43+'3 Trimestre'!O43+'4 Trimestre'!O43</f>
        <v>0</v>
      </c>
    </row>
    <row r="44" spans="1:18" ht="18.75" customHeight="1" thickBot="1" x14ac:dyDescent="0.35">
      <c r="A44" s="77">
        <v>5</v>
      </c>
      <c r="B44" s="470" t="s">
        <v>86</v>
      </c>
      <c r="C44" s="471"/>
      <c r="D44" s="471"/>
      <c r="E44" s="471"/>
      <c r="F44" s="472"/>
      <c r="G44" s="234">
        <f>'Liquidazione annuale'!G44+GENNAIO!G44+FEBBRAIO!G44+MARZO!G44+APRILE!G44+MAGGIO!G44+GIUGNO!G44+LUGLIO!G44+AGOSTO!G44+SETTEMBRE!G44+OTTOBRE!G44+NOVEMBRE!G44+DICEMBRE!G44+'1 Trimestre'!G44+'2 Trimestre'!G44+'3 Trimestre'!G44+'4 Trimestre'!G44</f>
        <v>0</v>
      </c>
      <c r="H44" s="1"/>
    </row>
    <row r="45" spans="1:18" ht="18.75" customHeight="1" thickBot="1" x14ac:dyDescent="0.35">
      <c r="A45" s="77">
        <v>6</v>
      </c>
      <c r="B45" s="470" t="s">
        <v>87</v>
      </c>
      <c r="C45" s="471"/>
      <c r="D45" s="471"/>
      <c r="E45" s="471"/>
      <c r="F45" s="472"/>
      <c r="G45" s="235">
        <f>'Liquidazione annuale'!G45+GENNAIO!G45+FEBBRAIO!G45+MARZO!G45+APRILE!G45+MAGGIO!G45+GIUGNO!G45+LUGLIO!G45+AGOSTO!G45+SETTEMBRE!G45+OTTOBRE!G45+NOVEMBRE!G45+DICEMBRE!G45+'1 Trimestre'!G45+'2 Trimestre'!G45+'3 Trimestre'!G45+'4 Trimestre'!G45</f>
        <v>0</v>
      </c>
      <c r="H45" s="1"/>
      <c r="J45" s="506" t="s">
        <v>295</v>
      </c>
      <c r="K45" s="507"/>
      <c r="L45" s="508"/>
      <c r="M45" s="507"/>
      <c r="N45" s="509"/>
      <c r="O45" s="220">
        <f>K15+O21+O28+O30+O34+O36+O40-O43+O38+O41</f>
        <v>0</v>
      </c>
    </row>
    <row r="46" spans="1:18" ht="18.75" customHeight="1" thickBot="1" x14ac:dyDescent="0.35">
      <c r="A46" s="77">
        <v>7</v>
      </c>
      <c r="B46" s="470" t="s">
        <v>88</v>
      </c>
      <c r="C46" s="471"/>
      <c r="D46" s="471"/>
      <c r="E46" s="471"/>
      <c r="F46" s="472"/>
      <c r="G46" s="236">
        <f>'Liquidazione annuale'!G46+GENNAIO!G46+FEBBRAIO!G46+MARZO!G46+APRILE!G46+MAGGIO!G46+GIUGNO!G46+LUGLIO!G46+AGOSTO!G46+SETTEMBRE!G46+OTTOBRE!G46+NOVEMBRE!G46+DICEMBRE!G46+'1 Trimestre'!G46+'2 Trimestre'!G46+'3 Trimestre'!G46+'4 Trimestre'!G46</f>
        <v>0</v>
      </c>
      <c r="P46" s="1"/>
    </row>
    <row r="47" spans="1:18" ht="18.75" customHeight="1" thickBot="1" x14ac:dyDescent="0.3">
      <c r="A47" s="77">
        <v>8</v>
      </c>
      <c r="B47" s="470" t="s">
        <v>154</v>
      </c>
      <c r="C47" s="471"/>
      <c r="D47" s="471"/>
      <c r="E47" s="471"/>
      <c r="F47" s="472"/>
      <c r="G47" s="236">
        <f>'Liquidazione annuale'!G47+GENNAIO!G47+FEBBRAIO!G47+MARZO!G47+APRILE!G47+MAGGIO!G47+GIUGNO!G47+LUGLIO!G47+AGOSTO!G47+SETTEMBRE!G47+OTTOBRE!G47+NOVEMBRE!G47+DICEMBRE!G47+'1 Trimestre'!G47+'2 Trimestre'!G47+'3 Trimestre'!G47+'4 Trimestre'!G47</f>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f>'Liquidazione annuale'!G48+GENNAIO!G48+FEBBRAIO!G48+MARZO!G48+APRILE!G48+MAGGIO!G48+GIUGNO!G48+LUGLIO!G48+AGOSTO!G48+SETTEMBRE!G48+OTTOBRE!G48+NOVEMBRE!G48+DICEMBRE!G48+'1 Trimestre'!G48+'2 Trimestre'!G48+'3 Trimestre'!G48+'4 Trimestre'!G48</f>
        <v>0</v>
      </c>
      <c r="H48" s="1"/>
      <c r="J48" s="532" t="s">
        <v>96</v>
      </c>
      <c r="K48" s="533"/>
      <c r="L48" s="534"/>
      <c r="M48" s="533"/>
      <c r="N48" s="535"/>
      <c r="O48" s="201">
        <f>'Liquidazione annuale'!O48+GENNAIO!O48+FEBBRAIO!O48+MARZO!O48+APRILE!O48+MAGGIO!O48+GIUGNO!O48+LUGLIO!O48+AGOSTO!O48+SETTEMBRE!O48+OTTOBRE!O48+NOVEMBRE!O48+DICEMBRE!O48+'1 Trimestre'!O48+'2 Trimestre'!O48+'3 Trimestre'!O48+'4 Trimestre'!O48</f>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f>'Liquidazione annuale'!O49+GENNAIO!O49+FEBBRAIO!O49+MARZO!O49+APRILE!O49+MAGGIO!O49+GIUGNO!O49+LUGLIO!O49+AGOSTO!O49+SETTEMBRE!O49+OTTOBRE!O49+NOVEMBRE!O49+DICEMBRE!O49+'1 Trimestre'!O49+'2 Trimestre'!O49+'3 Trimestre'!O49+'4 Trimestre'!O49</f>
        <v>0</v>
      </c>
    </row>
    <row r="50" spans="1:18" ht="18" customHeight="1" x14ac:dyDescent="0.3">
      <c r="A50" s="1"/>
      <c r="H50" s="1"/>
      <c r="J50" s="466" t="str">
        <f>'Liquidazione annuale'!J50:N50</f>
        <v>non soggetti</v>
      </c>
      <c r="K50" s="467"/>
      <c r="L50" s="468"/>
      <c r="M50" s="467"/>
      <c r="N50" s="469"/>
      <c r="O50" s="201">
        <f>'Liquidazione annuale'!O50+GENNAIO!O50+FEBBRAIO!O50+MARZO!O50+APRILE!O50+MAGGIO!O50+GIUGNO!O50+LUGLIO!O50+AGOSTO!O50+SETTEMBRE!O50+OTTOBRE!O50+NOVEMBRE!O50+DICEMBRE!O50+'1 Trimestre'!O50+'2 Trimestre'!O50+'3 Trimestre'!O50+'4 Trimestre'!O50</f>
        <v>0</v>
      </c>
    </row>
    <row r="51" spans="1:18" ht="20.25" customHeight="1" x14ac:dyDescent="0.25">
      <c r="A51" s="1"/>
      <c r="B51" s="470" t="s">
        <v>184</v>
      </c>
      <c r="C51" s="471"/>
      <c r="D51" s="471"/>
      <c r="E51" s="471"/>
      <c r="F51" s="472"/>
      <c r="G51" s="201">
        <f>'Liquidazione annuale'!G51+GENNAIO!G51+FEBBRAIO!G51+MARZO!G51+APRILE!G51+MAGGIO!G51+GIUGNO!G51+LUGLIO!G51+AGOSTO!G51+SETTEMBRE!G51+OTTOBRE!G51+NOVEMBRE!G51+DICEMBRE!G51+'1 Trimestre'!G51+'2 Trimestre'!G51+'3 Trimestre'!G51+'4 Trimestre'!G51</f>
        <v>0</v>
      </c>
      <c r="H51" s="1"/>
      <c r="J51" s="466" t="str">
        <f>'Liquidazione annuale'!J51:N51</f>
        <v>ex aet. 74 c1 lett. D</v>
      </c>
      <c r="K51" s="467"/>
      <c r="L51" s="468"/>
      <c r="M51" s="467"/>
      <c r="N51" s="469"/>
      <c r="O51" s="201">
        <f>'Liquidazione annuale'!O51+GENNAIO!O51+FEBBRAIO!O51+MARZO!O51+APRILE!O51+MAGGIO!O51+GIUGNO!O51+LUGLIO!O51+AGOSTO!O51+SETTEMBRE!O51+OTTOBRE!O51+NOVEMBRE!O51+DICEMBRE!O51+'1 Trimestre'!O51+'2 Trimestre'!O51+'3 Trimestre'!O51+'4 Trimestre'!O51</f>
        <v>0</v>
      </c>
    </row>
    <row r="52" spans="1:18" ht="20.25" customHeight="1" thickBot="1" x14ac:dyDescent="0.3">
      <c r="A52" s="1" t="s">
        <v>257</v>
      </c>
      <c r="B52" s="470" t="s">
        <v>185</v>
      </c>
      <c r="C52" s="471"/>
      <c r="D52" s="471"/>
      <c r="E52" s="471"/>
      <c r="F52" s="472"/>
      <c r="G52" s="230">
        <f>'Liquidazione annuale'!G52+GENNAIO!G52+FEBBRAIO!G52+MARZO!G52+APRILE!G52+MAGGIO!G52+GIUGNO!G52+LUGLIO!G52+AGOSTO!G52+SETTEMBRE!G52+OTTOBRE!G52+NOVEMBRE!G52+DICEMBRE!G52+'1 Trimestre'!G52+'2 Trimestre'!G52+'3 Trimestre'!G52+'4 Trimestre'!G52</f>
        <v>0</v>
      </c>
      <c r="H52" s="1"/>
      <c r="J52" s="466" t="str">
        <f>'Liquidazione annuale'!J52:N52</f>
        <v>-</v>
      </c>
      <c r="K52" s="467"/>
      <c r="L52" s="468"/>
      <c r="M52" s="467"/>
      <c r="N52" s="469"/>
      <c r="O52" s="201">
        <f>'Liquidazione annuale'!O52+GENNAIO!O52+FEBBRAIO!O52+MARZO!O52+APRILE!O52+MAGGIO!O52+GIUGNO!O52+LUGLIO!O52+AGOSTO!O52+SETTEMBRE!O52+OTTOBRE!O52+NOVEMBRE!O52+DICEMBRE!O52+'1 Trimestre'!O52+'2 Trimestre'!O52+'3 Trimestre'!O52+'4 Trimestre'!O52</f>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f>'Liquidazione annuale'!G55+GENNAIO!G55+FEBBRAIO!G55+MARZO!G55+APRILE!G55+MAGGIO!G55+GIUGNO!G55+LUGLIO!G55+AGOSTO!G55+SETTEMBRE!G55+OTTOBRE!G55+NOVEMBRE!G55+DICEMBRE!G55+'1 Trimestre'!G55+'2 Trimestre'!G55+'3 Trimestre'!G55+'4 Trimestre'!G55</f>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f>'Liquidazione annuale'!G57+GENNAIO!G57+FEBBRAIO!G57+MARZO!G57+APRILE!G57+MAGGIO!G57+GIUGNO!G57+LUGLIO!G57+AGOSTO!G57+SETTEMBRE!G57+OTTOBRE!G57+NOVEMBRE!G57+DICEMBRE!G57+'1 Trimestre'!G57+'2 Trimestre'!G57+'3 Trimestre'!G57+'4 Trimestre'!G57</f>
        <v>0</v>
      </c>
      <c r="J57" s="245" t="s">
        <v>208</v>
      </c>
      <c r="K57" s="143"/>
      <c r="L57" s="93"/>
      <c r="M57" s="146" t="s">
        <v>302</v>
      </c>
      <c r="N57" s="247">
        <f>'Liquidazione annuale'!N57+GENNAIO!N57+FEBBRAIO!N57+MARZO!N57+APRILE!N57+MAGGIO!N57+GIUGNO!N57+LUGLIO!N57+AGOSTO!N57+SETTEMBRE!N57+OTTOBRE!N57+NOVEMBRE!N57+DICEMBRE!N57+'1 Trimestre'!N57+'2 Trimestre'!N57+'3 Trimestre'!N57+'4 Trimestre'!N57</f>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f>'Liquidazione annuale'!N58+GENNAIO!N58+FEBBRAIO!N58+MARZO!N58+APRILE!N58+MAGGIO!N58+GIUGNO!N58+LUGLIO!N58+AGOSTO!N58+SETTEMBRE!N58+OTTOBRE!N58+NOVEMBRE!N58+DICEMBRE!N58+'1 Trimestre'!N58+'2 Trimestre'!N58+'3 Trimestre'!N58+'4 Trimestre'!N58</f>
        <v>0</v>
      </c>
      <c r="O58" s="223">
        <f>N58*0.22</f>
        <v>0</v>
      </c>
      <c r="P58" s="1"/>
    </row>
    <row r="59" spans="1:18" ht="18" customHeight="1" thickBot="1" x14ac:dyDescent="0.35">
      <c r="A59" s="1"/>
      <c r="B59" s="185" t="s">
        <v>157</v>
      </c>
      <c r="C59" s="186"/>
      <c r="D59" s="187"/>
      <c r="E59" s="186"/>
      <c r="F59" s="197" t="s">
        <v>156</v>
      </c>
      <c r="G59" s="216">
        <f>'Liquidazione annuale'!G59+GENNAIO!G59+FEBBRAIO!G59+MARZO!G59+APRILE!G59+MAGGIO!G59+GIUGNO!G59+LUGLIO!G59+AGOSTO!G59+SETTEMBRE!G59+OTTOBRE!G59+NOVEMBRE!G59+DICEMBRE!G59+'1 Trimestre'!G59+'2 Trimestre'!G59+'3 Trimestre'!G59+'4 Trimestre'!G59</f>
        <v>0</v>
      </c>
      <c r="J59" s="245" t="s">
        <v>79</v>
      </c>
      <c r="K59" s="143"/>
      <c r="L59" s="93"/>
      <c r="M59" s="146" t="s">
        <v>304</v>
      </c>
      <c r="N59" s="247">
        <f>'Liquidazione annuale'!N59+GENNAIO!N59+FEBBRAIO!N59+MARZO!N59+APRILE!N59+MAGGIO!N59+GIUGNO!N59+LUGLIO!N59+AGOSTO!N59+SETTEMBRE!N59+OTTOBRE!N59+NOVEMBRE!N59+DICEMBRE!N59+'1 Trimestre'!N59+'2 Trimestre'!N59+'3 Trimestre'!N59+'4 Trimestre'!N59</f>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f>'Liquidazione annuale'!N60+GENNAIO!N60+FEBBRAIO!N60+MARZO!N60+APRILE!N60+MAGGIO!N60+GIUGNO!N60+LUGLIO!N60+AGOSTO!N60+SETTEMBRE!N60+OTTOBRE!N60+NOVEMBRE!N60+DICEMBRE!N60+'1 Trimestre'!N60+'2 Trimestre'!N60+'3 Trimestre'!N60+'4 Trimestre'!N60</f>
        <v>0</v>
      </c>
      <c r="O60" s="223">
        <f>N60*0.22</f>
        <v>0</v>
      </c>
      <c r="P60" s="1"/>
    </row>
    <row r="61" spans="1:18" ht="22.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f>'Liquidazione annuale'!O62+GENNAIO!O62+FEBBRAIO!O62+MARZO!O62+APRILE!O62+MAGGIO!O62+GIUGNO!O62+LUGLIO!O62+AGOSTO!O62+SETTEMBRE!O62+OTTOBRE!O62+NOVEMBRE!O62+DICEMBRE!O62+'1 Trimestre'!O62+'2 Trimestre'!O62+'3 Trimestre'!O62+'4 Trimestre'!O62</f>
        <v>0</v>
      </c>
      <c r="P62" s="50" t="str">
        <f>IF(O62&gt;0,"VERIFICA INTRASTAT","")</f>
        <v/>
      </c>
    </row>
    <row r="63" spans="1:18" ht="21.75" customHeight="1" x14ac:dyDescent="0.3">
      <c r="A63" s="1"/>
      <c r="B63" s="484" t="s">
        <v>188</v>
      </c>
      <c r="C63" s="485"/>
      <c r="D63" s="485"/>
      <c r="E63" s="485"/>
      <c r="F63" s="485"/>
      <c r="G63" s="486"/>
      <c r="P63" s="1"/>
    </row>
    <row r="64" spans="1:18" ht="21" customHeight="1" thickBot="1" x14ac:dyDescent="0.35">
      <c r="A64" s="1"/>
      <c r="B64" s="466" t="s">
        <v>136</v>
      </c>
      <c r="C64" s="468"/>
      <c r="D64" s="468"/>
      <c r="E64" s="468"/>
      <c r="F64" s="469"/>
      <c r="G64" s="201">
        <f>'Liquidazione annuale'!G64+GENNAIO!G64+FEBBRAIO!G64+MARZO!G64+APRILE!G64+MAGGIO!G64+GIUGNO!G64+LUGLIO!G64+AGOSTO!G64+SETTEMBRE!G64+OTTOBRE!G64+NOVEMBRE!G64+DICEMBRE!G64+'1 Trimestre'!G64+'2 Trimestre'!G64+'3 Trimestre'!G64+'4 Trimestre'!G64</f>
        <v>0</v>
      </c>
      <c r="H64" s="50"/>
      <c r="J64" s="487" t="s">
        <v>310</v>
      </c>
      <c r="K64" s="488"/>
      <c r="L64" s="489"/>
      <c r="M64" s="488"/>
      <c r="N64" s="489"/>
      <c r="O64" s="490"/>
      <c r="P64" s="1"/>
    </row>
    <row r="65" spans="1:16" ht="21" customHeight="1" thickBot="1" x14ac:dyDescent="0.3">
      <c r="A65" s="1"/>
      <c r="B65" s="466" t="s">
        <v>139</v>
      </c>
      <c r="C65" s="468"/>
      <c r="D65" s="468"/>
      <c r="E65" s="468"/>
      <c r="F65" s="469"/>
      <c r="G65" s="201">
        <f>'Liquidazione annuale'!G65+GENNAIO!G65+FEBBRAIO!G65+MARZO!G65+APRILE!G65+MAGGIO!G65+GIUGNO!G65+LUGLIO!G65+AGOSTO!G65+SETTEMBRE!G65+OTTOBRE!G65+NOVEMBRE!G65+DICEMBRE!G65+'1 Trimestre'!G65+'2 Trimestre'!G65+'3 Trimestre'!G65+'4 Trimestre'!G65</f>
        <v>0</v>
      </c>
      <c r="H65" s="1"/>
      <c r="J65" s="518" t="s">
        <v>206</v>
      </c>
      <c r="K65" s="519"/>
      <c r="L65" s="520"/>
      <c r="M65" s="521"/>
      <c r="N65" s="52" t="s">
        <v>306</v>
      </c>
      <c r="O65" s="224">
        <f>'Liquidazione annuale'!O65+GENNAIO!O65+FEBBRAIO!O65+MARZO!O65+APRILE!O65+MAGGIO!O65+GIUGNO!O65+LUGLIO!O65+AGOSTO!O65+SETTEMBRE!O65+OTTOBRE!O65+NOVEMBRE!O65+DICEMBRE!O65+'1 Trimestre'!O65+'2 Trimestre'!O65+'3 Trimestre'!O65+'4 Trimestre'!O65</f>
        <v>0</v>
      </c>
      <c r="P65" s="1"/>
    </row>
    <row r="66" spans="1:16" ht="21" customHeight="1" thickBot="1" x14ac:dyDescent="0.3">
      <c r="A66" s="1"/>
      <c r="B66" s="466" t="s">
        <v>141</v>
      </c>
      <c r="C66" s="468"/>
      <c r="D66" s="468"/>
      <c r="E66" s="468"/>
      <c r="F66" s="469"/>
      <c r="G66" s="201">
        <f>'Liquidazione annuale'!G66+GENNAIO!G66+FEBBRAIO!G66+MARZO!G66+APRILE!G66+MAGGIO!G66+GIUGNO!G66+LUGLIO!G66+AGOSTO!G66+SETTEMBRE!G66+OTTOBRE!G66+NOVEMBRE!G66+DICEMBRE!G66+'1 Trimestre'!G66+'2 Trimestre'!G66+'3 Trimestre'!G66+'4 Trimestre'!G66</f>
        <v>0</v>
      </c>
      <c r="H66" s="1"/>
      <c r="J66" s="518" t="s">
        <v>207</v>
      </c>
      <c r="K66" s="519"/>
      <c r="L66" s="520"/>
      <c r="M66" s="521"/>
      <c r="N66" s="52" t="s">
        <v>307</v>
      </c>
      <c r="O66" s="224">
        <f>'Liquidazione annuale'!O66+GENNAIO!O66+FEBBRAIO!O66+MARZO!O66+APRILE!O66+MAGGIO!O66+GIUGNO!O66+LUGLIO!O66+AGOSTO!O66+SETTEMBRE!O66+OTTOBRE!O66+NOVEMBRE!O66+DICEMBRE!O66+'1 Trimestre'!O66+'2 Trimestre'!O66+'3 Trimestre'!O66+'4 Trimestre'!O66</f>
        <v>0</v>
      </c>
      <c r="P66" s="1"/>
    </row>
    <row r="67" spans="1:16" ht="21" customHeight="1" thickBot="1" x14ac:dyDescent="0.3">
      <c r="A67" s="1"/>
      <c r="B67" s="466" t="s">
        <v>269</v>
      </c>
      <c r="C67" s="468"/>
      <c r="D67" s="468"/>
      <c r="E67" s="468"/>
      <c r="F67" s="469"/>
      <c r="G67" s="201">
        <f>'Liquidazione annuale'!G67+GENNAIO!G67+FEBBRAIO!G67+MARZO!G67+APRILE!G67+MAGGIO!G67+GIUGNO!G67+LUGLIO!G67+AGOSTO!G67+SETTEMBRE!G67+OTTOBRE!G67+NOVEMBRE!G67+DICEMBRE!G67+'1 Trimestre'!G67+'2 Trimestre'!G67+'3 Trimestre'!G67+'4 Trimestre'!G67</f>
        <v>0</v>
      </c>
      <c r="H67" s="1"/>
      <c r="J67" s="518" t="s">
        <v>122</v>
      </c>
      <c r="K67" s="519"/>
      <c r="L67" s="520"/>
      <c r="M67" s="521"/>
      <c r="N67" s="52" t="s">
        <v>308</v>
      </c>
      <c r="O67" s="224">
        <f>'Liquidazione annuale'!O67+GENNAIO!O67+FEBBRAIO!O67+MARZO!O67+APRILE!O67+MAGGIO!O67+GIUGNO!O67+LUGLIO!O67+AGOSTO!O67+SETTEMBRE!O67+OTTOBRE!O67+NOVEMBRE!O67+DICEMBRE!O67+'1 Trimestre'!O67+'2 Trimestre'!O67+'3 Trimestre'!O67+'4 Trimestre'!O67</f>
        <v>0</v>
      </c>
    </row>
    <row r="68" spans="1:16" ht="21" customHeight="1" thickBot="1" x14ac:dyDescent="0.3">
      <c r="A68" s="1"/>
      <c r="B68" s="466" t="s">
        <v>148</v>
      </c>
      <c r="C68" s="468"/>
      <c r="D68" s="468"/>
      <c r="E68" s="468"/>
      <c r="F68" s="469"/>
      <c r="G68" s="230">
        <f>'Liquidazione annuale'!G68+GENNAIO!G68+FEBBRAIO!G68+MARZO!G68+APRILE!G68+MAGGIO!G68+GIUGNO!G68+LUGLIO!G68+AGOSTO!G68+SETTEMBRE!G68+OTTOBRE!G68+NOVEMBRE!G68+DICEMBRE!G68+'1 Trimestre'!G68+'2 Trimestre'!G68+'3 Trimestre'!G68+'4 Trimestre'!G68</f>
        <v>0</v>
      </c>
      <c r="H68" s="1"/>
      <c r="J68" s="518" t="s">
        <v>123</v>
      </c>
      <c r="K68" s="519"/>
      <c r="L68" s="520"/>
      <c r="M68" s="521"/>
      <c r="N68" s="52" t="s">
        <v>309</v>
      </c>
      <c r="O68" s="224">
        <f>'Liquidazione annuale'!O68+GENNAIO!O68+FEBBRAIO!O68+MARZO!O68+APRILE!O68+MAGGIO!O68+GIUGNO!O68+LUGLIO!O68+AGOSTO!O68+SETTEMBRE!O68+OTTOBRE!O68+NOVEMBRE!O68+DICEMBRE!O68+'1 Trimestre'!O68+'2 Trimestre'!O68+'3 Trimestre'!O68+'4 Trimestre'!O68</f>
        <v>0</v>
      </c>
      <c r="P68" s="1"/>
    </row>
    <row r="69" spans="1:16" ht="21" customHeight="1" thickBot="1" x14ac:dyDescent="0.35">
      <c r="A69" s="1"/>
      <c r="B69" s="466" t="s">
        <v>151</v>
      </c>
      <c r="C69" s="468"/>
      <c r="D69" s="468"/>
      <c r="E69" s="468"/>
      <c r="F69" s="469"/>
      <c r="G69" s="230">
        <f>'Liquidazione annuale'!G69+GENNAIO!G69+FEBBRAIO!G69+MARZO!G69+APRILE!G69+MAGGIO!G69+GIUGNO!G69+LUGLIO!G69+AGOSTO!G69+SETTEMBRE!G69+OTTOBRE!G69+NOVEMBRE!G69+DICEMBRE!G69+'1 Trimestre'!G69+'2 Trimestre'!G69+'3 Trimestre'!G69+'4 Trimestre'!G69</f>
        <v>0</v>
      </c>
      <c r="H69" s="1"/>
      <c r="P69" s="1"/>
    </row>
    <row r="70" spans="1:16" ht="21" customHeight="1" thickBot="1" x14ac:dyDescent="0.3">
      <c r="A70" s="1"/>
      <c r="B70" s="466" t="s">
        <v>211</v>
      </c>
      <c r="C70" s="468"/>
      <c r="D70" s="468"/>
      <c r="E70" s="468"/>
      <c r="F70" s="469"/>
      <c r="G70" s="201">
        <f>'Liquidazione annuale'!G70+GENNAIO!G70+FEBBRAIO!G70+MARZO!G70+APRILE!G70+MAGGIO!G70+GIUGNO!G70+LUGLIO!G70+AGOSTO!G70+SETTEMBRE!G70+OTTOBRE!G70+NOVEMBRE!G70+DICEMBRE!G70+'1 Trimestre'!G70+'2 Trimestre'!G70+'3 Trimestre'!G70+'4 Trimestre'!G70</f>
        <v>0</v>
      </c>
      <c r="H70" s="1"/>
      <c r="J70" s="522" t="s">
        <v>198</v>
      </c>
      <c r="K70" s="523"/>
      <c r="L70" s="524"/>
      <c r="M70" s="525"/>
      <c r="N70" s="95" t="s">
        <v>22</v>
      </c>
      <c r="O70" s="225" t="s">
        <v>23</v>
      </c>
      <c r="P70" s="1"/>
    </row>
    <row r="71" spans="1:16" ht="21" customHeight="1" thickBot="1" x14ac:dyDescent="0.3">
      <c r="A71" s="1"/>
      <c r="B71" s="466" t="s">
        <v>375</v>
      </c>
      <c r="C71" s="468"/>
      <c r="D71" s="468"/>
      <c r="E71" s="468"/>
      <c r="F71" s="469"/>
      <c r="G71" s="201">
        <f>'Liquidazione annuale'!G71+GENNAIO!G71+FEBBRAIO!G71+MARZO!G71+APRILE!G71+MAGGIO!G71+GIUGNO!G71+LUGLIO!G71+AGOSTO!G71+SETTEMBRE!G71+OTTOBRE!G71+NOVEMBRE!G71+DICEMBRE!G71+'1 Trimestre'!G71+'2 Trimestre'!G71+'3 Trimestre'!G71+'4 Trimestre'!G71</f>
        <v>0</v>
      </c>
      <c r="H71" s="1"/>
      <c r="J71" s="250" t="s">
        <v>137</v>
      </c>
      <c r="K71" s="251"/>
      <c r="L71" s="252"/>
      <c r="M71" s="148" t="s">
        <v>133</v>
      </c>
      <c r="N71" s="94">
        <f t="shared" ref="N71:N80" si="0">G64</f>
        <v>0</v>
      </c>
      <c r="O71" s="226">
        <f>N71*0.22</f>
        <v>0</v>
      </c>
      <c r="P71" s="1"/>
    </row>
    <row r="72" spans="1:16" ht="21" customHeight="1" thickBot="1" x14ac:dyDescent="0.3">
      <c r="A72" s="1"/>
      <c r="B72" s="466" t="s">
        <v>210</v>
      </c>
      <c r="C72" s="468"/>
      <c r="D72" s="468"/>
      <c r="E72" s="468"/>
      <c r="F72" s="469"/>
      <c r="G72" s="201">
        <f>'Liquidazione annuale'!G72+GENNAIO!G72+FEBBRAIO!G72+MARZO!G72+APRILE!G72+MAGGIO!G72+GIUGNO!G72+LUGLIO!G72+AGOSTO!G72+SETTEMBRE!G72+OTTOBRE!G72+NOVEMBRE!G72+DICEMBRE!G72+'1 Trimestre'!G72+'2 Trimestre'!G72+'3 Trimestre'!G72+'4 Trimestre'!G72</f>
        <v>0</v>
      </c>
      <c r="H72" s="1"/>
      <c r="J72" s="253" t="s">
        <v>138</v>
      </c>
      <c r="K72" s="254"/>
      <c r="L72" s="255"/>
      <c r="M72" s="147" t="s">
        <v>134</v>
      </c>
      <c r="N72" s="84">
        <f t="shared" si="0"/>
        <v>0</v>
      </c>
      <c r="O72" s="227">
        <f t="shared" ref="O72:O80" si="1">N72*0.22</f>
        <v>0</v>
      </c>
      <c r="P72" s="1"/>
    </row>
    <row r="73" spans="1:16" ht="21" customHeight="1" thickBot="1" x14ac:dyDescent="0.3">
      <c r="A73" s="1"/>
      <c r="B73" s="466" t="s">
        <v>292</v>
      </c>
      <c r="C73" s="468"/>
      <c r="D73" s="468"/>
      <c r="E73" s="468"/>
      <c r="F73" s="469"/>
      <c r="G73" s="201">
        <f>'Liquidazione annuale'!G73+GENNAIO!G73+FEBBRAIO!G73+MARZO!G73+APRILE!G73+MAGGIO!G73+GIUGNO!G73+LUGLIO!G73+AGOSTO!G73+SETTEMBRE!G73+OTTOBRE!G73+NOVEMBRE!G73+DICEMBRE!G73+'1 Trimestre'!G73+'2 Trimestre'!G73+'3 Trimestre'!G73+'4 Trimestre'!G73</f>
        <v>0</v>
      </c>
      <c r="H73" s="1"/>
      <c r="J73" s="253" t="s">
        <v>140</v>
      </c>
      <c r="K73" s="254"/>
      <c r="L73" s="255"/>
      <c r="M73" s="147" t="s">
        <v>135</v>
      </c>
      <c r="N73" s="84">
        <f t="shared" si="0"/>
        <v>0</v>
      </c>
      <c r="O73" s="227">
        <f t="shared" si="1"/>
        <v>0</v>
      </c>
      <c r="P73" s="1"/>
    </row>
    <row r="74" spans="1:16" ht="21" customHeight="1" thickBot="1" x14ac:dyDescent="0.3">
      <c r="A74" s="1"/>
      <c r="B74" s="466" t="s">
        <v>99</v>
      </c>
      <c r="C74" s="468"/>
      <c r="D74" s="468"/>
      <c r="E74" s="468"/>
      <c r="F74" s="469"/>
      <c r="G74" s="201">
        <f>'Liquidazione annuale'!G74+GENNAIO!G74+FEBBRAIO!G74+MARZO!G74+APRILE!G74+MAGGIO!G74+GIUGNO!G74+LUGLIO!G74+AGOSTO!G74+SETTEMBRE!G74+OTTOBRE!G74+NOVEMBRE!G74+DICEMBRE!G74+'1 Trimestre'!G74+'2 Trimestre'!G74+'3 Trimestre'!G74+'4 Trimestre'!G74</f>
        <v>0</v>
      </c>
      <c r="H74" s="1"/>
      <c r="J74" s="253" t="s">
        <v>270</v>
      </c>
      <c r="K74" s="254"/>
      <c r="L74" s="255"/>
      <c r="M74" s="147" t="s">
        <v>142</v>
      </c>
      <c r="N74" s="84">
        <f t="shared" si="0"/>
        <v>0</v>
      </c>
      <c r="O74" s="227">
        <f t="shared" si="1"/>
        <v>0</v>
      </c>
      <c r="P74" s="1"/>
    </row>
    <row r="75" spans="1:16" ht="21" customHeight="1" thickBot="1" x14ac:dyDescent="0.3">
      <c r="A75" s="1"/>
      <c r="B75" s="253" t="s">
        <v>152</v>
      </c>
      <c r="C75" s="254"/>
      <c r="D75" s="256"/>
      <c r="E75" s="254"/>
      <c r="F75" s="261"/>
      <c r="G75" s="201">
        <f>'Liquidazione annuale'!G75+GENNAIO!G75+FEBBRAIO!G75+MARZO!G75+APRILE!G75+MAGGIO!G75+GIUGNO!G75+LUGLIO!G75+AGOSTO!G75+SETTEMBRE!G75+OTTOBRE!G75+NOVEMBRE!G75+DICEMBRE!G75+'1 Trimestre'!G75+'2 Trimestre'!G75+'3 Trimestre'!G75+'4 Trimestre'!G75</f>
        <v>0</v>
      </c>
      <c r="H75" s="1"/>
      <c r="J75" s="253" t="s">
        <v>147</v>
      </c>
      <c r="K75" s="254"/>
      <c r="L75" s="255"/>
      <c r="M75" s="147" t="s">
        <v>143</v>
      </c>
      <c r="N75" s="84">
        <f t="shared" si="0"/>
        <v>0</v>
      </c>
      <c r="O75" s="227">
        <f t="shared" si="1"/>
        <v>0</v>
      </c>
      <c r="P75" s="1"/>
    </row>
    <row r="76" spans="1:16" ht="21" customHeight="1" thickBot="1" x14ac:dyDescent="0.3">
      <c r="A76" s="1"/>
      <c r="B76" s="253" t="s">
        <v>96</v>
      </c>
      <c r="C76" s="254"/>
      <c r="D76" s="256"/>
      <c r="E76" s="254"/>
      <c r="F76" s="261"/>
      <c r="G76" s="201">
        <f>'Liquidazione annuale'!G76+GENNAIO!G76+FEBBRAIO!G76+MARZO!G76+APRILE!G76+MAGGIO!G76+GIUGNO!G76+LUGLIO!G76+AGOSTO!G76+SETTEMBRE!G76+OTTOBRE!G76+NOVEMBRE!G76+DICEMBRE!G76+'1 Trimestre'!G76+'2 Trimestre'!G76+'3 Trimestre'!G76+'4 Trimestre'!G76</f>
        <v>0</v>
      </c>
      <c r="H76" s="1"/>
      <c r="J76" s="253" t="s">
        <v>149</v>
      </c>
      <c r="K76" s="254"/>
      <c r="L76" s="255"/>
      <c r="M76" s="147" t="s">
        <v>253</v>
      </c>
      <c r="N76" s="84">
        <f t="shared" si="0"/>
        <v>0</v>
      </c>
      <c r="O76" s="227">
        <f t="shared" si="1"/>
        <v>0</v>
      </c>
      <c r="P76" s="1"/>
    </row>
    <row r="77" spans="1:16" ht="21" customHeight="1" thickBot="1" x14ac:dyDescent="0.3">
      <c r="A77" s="1"/>
      <c r="B77" s="345" t="str">
        <f>'Liquidazione annuale'!B77:F77</f>
        <v>-</v>
      </c>
      <c r="C77" s="346"/>
      <c r="D77" s="347"/>
      <c r="E77" s="346"/>
      <c r="F77" s="348"/>
      <c r="G77" s="230">
        <f>'Liquidazione annuale'!G77+GENNAIO!G77+FEBBRAIO!G77+MARZO!G77+APRILE!G77+MAGGIO!G77+GIUGNO!G77+LUGLIO!G77+AGOSTO!G77+SETTEMBRE!G77+OTTOBRE!G77+NOVEMBRE!G77+DICEMBRE!G77+'1 Trimestre'!G77+'2 Trimestre'!G77+'3 Trimestre'!G77+'4 Trimestre'!G77</f>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259</v>
      </c>
      <c r="K81" s="503"/>
      <c r="L81" s="504"/>
      <c r="M81" s="503"/>
      <c r="N81" s="505"/>
      <c r="O81" s="228">
        <f>SUM(O71:O80)</f>
        <v>0</v>
      </c>
      <c r="P81" s="1"/>
    </row>
    <row r="82" spans="1:16" ht="21.75" customHeight="1" thickBot="1" x14ac:dyDescent="0.35">
      <c r="A82" s="1"/>
      <c r="B82" s="349" t="s">
        <v>97</v>
      </c>
      <c r="C82" s="133"/>
      <c r="D82" s="69"/>
      <c r="E82" s="133"/>
      <c r="F82" s="61" t="s">
        <v>240</v>
      </c>
      <c r="G82" s="353">
        <f>E17</f>
        <v>0</v>
      </c>
      <c r="I82" s="59"/>
      <c r="P82" s="1"/>
    </row>
    <row r="83" spans="1:16" ht="21.75" customHeight="1" thickBot="1" x14ac:dyDescent="0.35">
      <c r="A83" s="1"/>
      <c r="B83" s="349"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1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13.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381</v>
      </c>
      <c r="C92" s="468"/>
      <c r="D92" s="468"/>
      <c r="E92" s="483"/>
      <c r="F92" s="52" t="s">
        <v>113</v>
      </c>
      <c r="G92" s="241">
        <f>'Liquidazione annuale'!G92+GENNAIO!G92+'1 Trimestre'!G92</f>
        <v>0</v>
      </c>
      <c r="P92" s="1"/>
    </row>
    <row r="93" spans="1:16" ht="21.75" customHeight="1" thickBot="1" x14ac:dyDescent="0.35">
      <c r="A93" s="1"/>
      <c r="B93" s="466" t="s">
        <v>115</v>
      </c>
      <c r="C93" s="468"/>
      <c r="D93" s="468"/>
      <c r="E93" s="483"/>
      <c r="F93" s="52" t="s">
        <v>114</v>
      </c>
      <c r="G93" s="242">
        <f>'Liquidazione annuale'!G93+GENNAIO!G93+FEBBRAIO!G93+MARZO!G93+APRILE!G93+MAGGIO!G93+GIUGNO!G93+LUGLIO!G93+AGOSTO!G93+SETTEMBRE!G93+OTTOBRE!G93+NOVEMBRE!G93+DICEMBRE!G93+'1 Trimestre'!G93+'2 Trimestre'!G93+'3 Trimestre'!G93+'4 Trimestre'!G93</f>
        <v>0</v>
      </c>
      <c r="P93" s="1"/>
    </row>
    <row r="94" spans="1:16" ht="21.75" customHeight="1" thickBot="1" x14ac:dyDescent="0.35">
      <c r="A94" s="1"/>
      <c r="B94" s="253" t="s">
        <v>202</v>
      </c>
      <c r="C94" s="254"/>
      <c r="D94" s="256"/>
      <c r="E94" s="254"/>
      <c r="F94" s="53"/>
      <c r="G94" s="242">
        <f>'Liquidazione annuale'!G94+GENNAIO!G94+FEBBRAIO!G94+MARZO!G94+APRILE!G94+MAGGIO!G94+GIUGNO!G94+LUGLIO!G94+AGOSTO!G94+SETTEMBRE!G94+OTTOBRE!G94+NOVEMBRE!G94+DICEMBRE!G94+'1 Trimestre'!G94+'2 Trimestre'!G94+'3 Trimestre'!G94+'4 Trimestre'!G94</f>
        <v>0</v>
      </c>
    </row>
    <row r="95" spans="1:16" ht="21.75" customHeight="1" x14ac:dyDescent="0.3">
      <c r="A95" s="1"/>
      <c r="B95" s="257" t="s">
        <v>116</v>
      </c>
      <c r="C95" s="254"/>
      <c r="D95" s="258"/>
      <c r="E95" s="254"/>
      <c r="F95" s="166"/>
      <c r="G95" s="243">
        <f>'Liquidazione annuale'!G95+GENNAIO!G95+FEBBRAIO!G95+MARZO!G95+APRILE!G95+MAGGIO!G95+GIUGNO!G95+LUGLIO!G95+AGOSTO!G95+SETTEMBRE!G95+OTTOBRE!G95+NOVEMBRE!G95+DICEMBRE!G95+'1 Trimestre'!G95+'2 Trimestre'!G95+'3 Trimestre'!G95+'4 Trimestre'!G95</f>
        <v>0</v>
      </c>
    </row>
    <row r="96" spans="1:16" ht="22.5" customHeight="1" x14ac:dyDescent="0.3">
      <c r="A96" s="1"/>
      <c r="B96" s="393" t="s">
        <v>291</v>
      </c>
      <c r="C96" s="394"/>
      <c r="D96" s="19"/>
      <c r="E96" s="395"/>
      <c r="F96" s="19"/>
      <c r="G96" s="223">
        <f>IF(VQ!E3=2018,VQ!E8,0)+IF(VQ!J3=2018,VQ!J8,0)+IF(VQ!E11=2018,VQ!E16,0)+IF(VQ!J11=2018,VQ!J16,0)</f>
        <v>0</v>
      </c>
    </row>
    <row r="97" spans="1:16" ht="21.75" customHeight="1" thickBot="1" x14ac:dyDescent="0.35">
      <c r="A97" s="1"/>
      <c r="B97" s="443" t="s">
        <v>294</v>
      </c>
      <c r="C97" s="444"/>
      <c r="D97" s="444"/>
      <c r="E97" s="444"/>
      <c r="F97" s="444"/>
      <c r="G97" s="392">
        <f>IF(VQ!E4=2018,VQ!E9,0)+IF(VQ!J4=2018,VQ!J9,0)+IF(VQ!E12=2018,VQ!E17,0)+IF(VQ!J12=2018,VQ!J17,0)</f>
        <v>0</v>
      </c>
    </row>
    <row r="98" spans="1:16" ht="21.75" customHeight="1" thickBot="1" x14ac:dyDescent="0.35">
      <c r="A98" s="1"/>
      <c r="B98" s="445"/>
      <c r="C98" s="446"/>
      <c r="D98" s="446"/>
      <c r="E98" s="446"/>
      <c r="F98" s="447"/>
      <c r="G98" s="352"/>
    </row>
    <row r="99" spans="1:16" ht="21.75" customHeight="1" thickBot="1" x14ac:dyDescent="0.35">
      <c r="A99" s="1"/>
      <c r="B99" s="448"/>
      <c r="C99" s="449"/>
      <c r="D99" s="449"/>
      <c r="E99" s="449"/>
      <c r="F99" s="450"/>
      <c r="G99" s="216" t="s">
        <v>243</v>
      </c>
      <c r="H99" s="350" t="s">
        <v>275</v>
      </c>
    </row>
    <row r="100" spans="1:16" ht="21.75" customHeight="1" x14ac:dyDescent="0.3">
      <c r="A100" s="1"/>
      <c r="B100" s="391"/>
      <c r="C100" s="391"/>
      <c r="D100" s="391"/>
      <c r="E100" s="391"/>
      <c r="F100" s="391"/>
      <c r="G100" s="412"/>
      <c r="H100" s="413"/>
    </row>
    <row r="101" spans="1:16" ht="21" customHeight="1" x14ac:dyDescent="0.3">
      <c r="A101" s="1"/>
      <c r="B101" s="407" t="s">
        <v>117</v>
      </c>
      <c r="C101" s="408"/>
      <c r="D101" s="409"/>
      <c r="E101" s="408"/>
      <c r="F101" s="409">
        <f>'Liquidazione annuale'!F97+GENNAIO!G99+FEBBRAIO!G99+MARZO!G99+APRILE!G99+MAGGIO!G99+GIUGNO!G99+LUGLIO!G99+AGOSTO!G99+SETTEMBRE!G99+OTTOBRE!G99+NOVEMBRE!G99+DICEMBRE!G99+'1 Trimestre'!F97+'2 Trimestre'!F97+'3 Trimestre'!F97+'4 Trimestre'!F97</f>
        <v>0</v>
      </c>
      <c r="G101" s="410">
        <f>'Liquidazione annuale'!G97+GENNAIO!H99+FEBBRAIO!H99+MARZO!H99+APRILE!H99+MAGGIO!H99+GIUGNO!H99+LUGLIO!H99+AGOSTO!H99+SETTEMBRE!H99+OTTOBRE!H99+NOVEMBRE!H99+DICEMBRE!H99+'1 Trimestre'!G97+'2 Trimestre'!G97+'3 Trimestre'!G97+'4 Trimestre'!G97</f>
        <v>0</v>
      </c>
      <c r="H101" s="402">
        <f>+G101+F101</f>
        <v>0</v>
      </c>
    </row>
    <row r="102" spans="1:16" ht="20.25" customHeight="1" x14ac:dyDescent="0.3">
      <c r="A102" s="1"/>
      <c r="B102" s="403" t="s">
        <v>290</v>
      </c>
      <c r="C102" s="404"/>
      <c r="D102" s="396"/>
      <c r="E102" s="404"/>
      <c r="F102" s="405" t="s">
        <v>273</v>
      </c>
      <c r="G102" s="406"/>
      <c r="H102" s="401"/>
    </row>
    <row r="103" spans="1:16" ht="20.25" customHeight="1" x14ac:dyDescent="0.3">
      <c r="A103" s="1"/>
      <c r="B103" s="384" t="s">
        <v>272</v>
      </c>
      <c r="C103" s="380"/>
      <c r="D103" s="379"/>
      <c r="E103" s="380"/>
      <c r="F103" s="399" t="s">
        <v>274</v>
      </c>
      <c r="G103" s="387"/>
      <c r="H103" s="401"/>
    </row>
    <row r="104" spans="1:16" ht="20.25" customHeight="1" thickBot="1" x14ac:dyDescent="0.35">
      <c r="A104" s="1"/>
      <c r="B104" s="384" t="s">
        <v>111</v>
      </c>
      <c r="C104" s="380"/>
      <c r="D104" s="379"/>
      <c r="E104" s="380"/>
      <c r="F104" s="400" t="s">
        <v>201</v>
      </c>
      <c r="G104" s="387">
        <f>'1 Trimestre'!G98+'2 Trimestre'!G98+'3 Trimestre'!G98+'4 Trimestre'!G98+'Liquidazione annuale'!G98</f>
        <v>0</v>
      </c>
      <c r="H104" s="401"/>
    </row>
    <row r="105" spans="1:16" ht="21.75" customHeight="1" thickBot="1" x14ac:dyDescent="0.35">
      <c r="A105" s="1"/>
      <c r="B105" s="499" t="s">
        <v>91</v>
      </c>
      <c r="C105" s="500"/>
      <c r="D105" s="500"/>
      <c r="E105" s="500"/>
      <c r="F105" s="501"/>
      <c r="G105" s="240">
        <f>IF((G90-G89+G92-G93+G94+G95+F101-G104-G97)&gt;0,(G90-G89+G92-G93+G94+G95+F101-G104-G97),0)</f>
        <v>0</v>
      </c>
      <c r="P105" s="1"/>
    </row>
    <row r="106" spans="1:16" ht="20.25" customHeight="1" x14ac:dyDescent="0.3">
      <c r="A106" s="1"/>
      <c r="B106" s="384" t="s">
        <v>118</v>
      </c>
      <c r="C106" s="380"/>
      <c r="D106" s="379"/>
      <c r="E106" s="380"/>
      <c r="F106" s="397"/>
      <c r="G106" s="387">
        <f>IF((G90-G89+G92-G93+G94+G95+F101-G104-G97)&lt;0,-(G90-G89+G92-G93+G94+G95+F101-G104-G97),0)</f>
        <v>0</v>
      </c>
      <c r="H106" s="411"/>
    </row>
    <row r="107" spans="1:16" ht="20.25" customHeight="1" x14ac:dyDescent="0.3">
      <c r="A107" s="1"/>
      <c r="B107" s="384" t="s">
        <v>246</v>
      </c>
      <c r="C107" s="380"/>
      <c r="D107" s="379"/>
      <c r="E107" s="380"/>
      <c r="F107" s="398"/>
      <c r="G107" s="387">
        <f>IF((G90-G89+G92+G97-G93+G94+G95-G104+F101+G101)&lt;0,-(G90-G89+G92-G93+G94+G95-G104+F101+G101),0)</f>
        <v>0</v>
      </c>
      <c r="H107" s="411"/>
    </row>
    <row r="108" spans="1:16" ht="20.25" customHeight="1" thickBot="1" x14ac:dyDescent="0.35">
      <c r="A108" s="1"/>
      <c r="B108" s="384" t="s">
        <v>110</v>
      </c>
      <c r="C108" s="380"/>
      <c r="D108" s="379"/>
      <c r="E108" s="380"/>
      <c r="F108" s="399" t="s">
        <v>112</v>
      </c>
      <c r="G108" s="387">
        <f>'1 Trimestre'!G102+'2 Trimestre'!G102+'3 Trimestre'!G102+'4 Trimestre'!G102+'Liquidazione annuale'!G102</f>
        <v>0</v>
      </c>
      <c r="H108" s="411"/>
    </row>
    <row r="109" spans="1:16" ht="21.75" customHeight="1" thickBot="1" x14ac:dyDescent="0.35">
      <c r="A109" s="1"/>
      <c r="B109" s="499" t="s">
        <v>92</v>
      </c>
      <c r="C109" s="500"/>
      <c r="D109" s="500"/>
      <c r="E109" s="500"/>
      <c r="F109" s="501"/>
      <c r="G109" s="240">
        <f>G107-G108</f>
        <v>0</v>
      </c>
      <c r="P109" s="1"/>
    </row>
    <row r="110" spans="1:16" ht="18" customHeight="1" x14ac:dyDescent="0.3">
      <c r="A110" s="1"/>
      <c r="B110" s="1"/>
      <c r="C110" s="124"/>
      <c r="D110" s="1"/>
      <c r="E110" s="124"/>
      <c r="F110" s="1"/>
      <c r="G110" s="214"/>
    </row>
    <row r="111" spans="1:16" ht="36" customHeight="1" x14ac:dyDescent="0.3">
      <c r="A111" s="1"/>
      <c r="B111" s="1"/>
      <c r="C111" s="124"/>
      <c r="D111" s="1"/>
      <c r="E111" s="124"/>
      <c r="F111" s="1"/>
      <c r="G111" s="214"/>
    </row>
    <row r="112" spans="1:16" ht="18" customHeight="1" x14ac:dyDescent="0.3">
      <c r="A112" s="1"/>
      <c r="B112" s="1"/>
      <c r="C112" s="124"/>
      <c r="D112" s="1"/>
      <c r="E112" s="124"/>
      <c r="F112" s="1"/>
      <c r="G112" s="214"/>
    </row>
    <row r="113" spans="1:8" ht="18" customHeight="1" x14ac:dyDescent="0.3">
      <c r="A113" s="1"/>
      <c r="B113" s="1"/>
      <c r="C113" s="124"/>
      <c r="D113" s="1"/>
      <c r="E113" s="124"/>
      <c r="F113" s="1"/>
      <c r="G113" s="214"/>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ht="18" customHeight="1" x14ac:dyDescent="0.3">
      <c r="A119" s="1"/>
      <c r="B119" s="1"/>
      <c r="C119" s="124"/>
      <c r="D119" s="1"/>
      <c r="E119" s="124"/>
      <c r="F119" s="1"/>
      <c r="G119" s="214"/>
      <c r="H119" s="1"/>
    </row>
    <row r="120" spans="1:8" ht="18" customHeight="1" x14ac:dyDescent="0.3">
      <c r="A120" s="1"/>
      <c r="B120" s="1"/>
      <c r="C120" s="124"/>
      <c r="D120" s="1"/>
      <c r="E120" s="124"/>
      <c r="F120" s="1"/>
      <c r="G120" s="214"/>
      <c r="H120" s="1"/>
    </row>
    <row r="121" spans="1:8" ht="18" customHeight="1"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B411" s="1"/>
      <c r="C411" s="124"/>
      <c r="D411" s="1"/>
      <c r="E411" s="124"/>
      <c r="F411" s="1"/>
      <c r="G411" s="214"/>
      <c r="H411" s="1"/>
    </row>
    <row r="412" spans="1:8" x14ac:dyDescent="0.3">
      <c r="A412" s="1"/>
      <c r="B412" s="1"/>
      <c r="C412" s="124"/>
      <c r="D412" s="1"/>
      <c r="E412" s="124"/>
      <c r="F412" s="1"/>
      <c r="G412" s="214"/>
      <c r="H412" s="1"/>
    </row>
    <row r="413" spans="1:8" x14ac:dyDescent="0.3">
      <c r="A413" s="1"/>
      <c r="B413" s="1"/>
      <c r="C413" s="124"/>
      <c r="D413" s="1"/>
      <c r="E413" s="124"/>
      <c r="F413" s="1"/>
      <c r="G413" s="214"/>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row r="446" spans="1:8" x14ac:dyDescent="0.3">
      <c r="A446" s="1"/>
      <c r="H446" s="1"/>
    </row>
    <row r="447" spans="1:8" x14ac:dyDescent="0.3">
      <c r="A447" s="1"/>
      <c r="H447" s="1"/>
    </row>
    <row r="448" spans="1:8" x14ac:dyDescent="0.3">
      <c r="A448" s="1"/>
      <c r="H448" s="1"/>
    </row>
  </sheetData>
  <sheetProtection selectLockedCells="1" selectUnlockedCells="1"/>
  <mergeCells count="78">
    <mergeCell ref="B109:F109"/>
    <mergeCell ref="J48:N48"/>
    <mergeCell ref="B47:F47"/>
    <mergeCell ref="B41:F41"/>
    <mergeCell ref="B37:F37"/>
    <mergeCell ref="B105:F105"/>
    <mergeCell ref="B89:F89"/>
    <mergeCell ref="B90:F90"/>
    <mergeCell ref="B92:E92"/>
    <mergeCell ref="B93:E93"/>
    <mergeCell ref="B66:F66"/>
    <mergeCell ref="B87:F87"/>
    <mergeCell ref="B74:F74"/>
    <mergeCell ref="B73:F73"/>
    <mergeCell ref="B71:F71"/>
    <mergeCell ref="B72:F72"/>
    <mergeCell ref="M28:N28"/>
    <mergeCell ref="B32:F32"/>
    <mergeCell ref="E33:F33"/>
    <mergeCell ref="J33:N33"/>
    <mergeCell ref="J32:N32"/>
    <mergeCell ref="B31:F31"/>
    <mergeCell ref="B30:F30"/>
    <mergeCell ref="B81:G81"/>
    <mergeCell ref="B84:F84"/>
    <mergeCell ref="J81:N81"/>
    <mergeCell ref="B38:F38"/>
    <mergeCell ref="E39:F39"/>
    <mergeCell ref="J45:N45"/>
    <mergeCell ref="J47:O47"/>
    <mergeCell ref="B48:F48"/>
    <mergeCell ref="J56:O56"/>
    <mergeCell ref="J67:M67"/>
    <mergeCell ref="J68:M68"/>
    <mergeCell ref="J65:M65"/>
    <mergeCell ref="J66:M66"/>
    <mergeCell ref="J70:M70"/>
    <mergeCell ref="B67:F67"/>
    <mergeCell ref="B68:F68"/>
    <mergeCell ref="J49:N49"/>
    <mergeCell ref="B42:F42"/>
    <mergeCell ref="B43:F43"/>
    <mergeCell ref="B44:F44"/>
    <mergeCell ref="B49:D49"/>
    <mergeCell ref="E49:F49"/>
    <mergeCell ref="B45:F45"/>
    <mergeCell ref="J80:L80"/>
    <mergeCell ref="B70:F70"/>
    <mergeCell ref="B51:F51"/>
    <mergeCell ref="B63:G63"/>
    <mergeCell ref="B64:F64"/>
    <mergeCell ref="B65:F65"/>
    <mergeCell ref="B52:F52"/>
    <mergeCell ref="E53:F53"/>
    <mergeCell ref="J64:O64"/>
    <mergeCell ref="B61:F61"/>
    <mergeCell ref="B69:F69"/>
    <mergeCell ref="B25:F25"/>
    <mergeCell ref="B21:F21"/>
    <mergeCell ref="B22:F22"/>
    <mergeCell ref="B24:F24"/>
    <mergeCell ref="E26:F26"/>
    <mergeCell ref="N6:O10"/>
    <mergeCell ref="B97:F97"/>
    <mergeCell ref="B98:F98"/>
    <mergeCell ref="B99:F99"/>
    <mergeCell ref="A1:H1"/>
    <mergeCell ref="A2:H2"/>
    <mergeCell ref="B5:G5"/>
    <mergeCell ref="C9:E9"/>
    <mergeCell ref="B19:G19"/>
    <mergeCell ref="J52:N52"/>
    <mergeCell ref="J50:N50"/>
    <mergeCell ref="J51:N51"/>
    <mergeCell ref="B46:F46"/>
    <mergeCell ref="K9:M9"/>
    <mergeCell ref="B23:F23"/>
    <mergeCell ref="J19:O19"/>
  </mergeCells>
  <hyperlinks>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9" man="1"/>
  </colBreaks>
  <ignoredErrors>
    <ignoredError sqref="K13:K15 C13:C15 E16 M16 G21:G60 G64:G79 O42 O21:O39 O44 C11 K11" unlockedFormula="1"/>
    <ignoredError sqref="L5"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3"/>
  <dimension ref="A1:R452"/>
  <sheetViews>
    <sheetView topLeftCell="A64" zoomScale="80" zoomScaleNormal="80" workbookViewId="0">
      <selection activeCell="B93" sqref="B93:E93"/>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544" t="s">
        <v>179</v>
      </c>
      <c r="B1" s="545"/>
      <c r="C1" s="545"/>
      <c r="D1" s="545"/>
      <c r="E1" s="545"/>
      <c r="F1" s="545"/>
      <c r="G1" s="545"/>
      <c r="H1" s="546"/>
    </row>
    <row r="2" spans="1:15" ht="21" customHeight="1" x14ac:dyDescent="0.3">
      <c r="A2" s="547" t="str">
        <f>'Dati Generali'!B2</f>
        <v>INSERIRE NOME SOCIETA' nel FOGLIO DATI GENERALI</v>
      </c>
      <c r="B2" s="548"/>
      <c r="C2" s="548"/>
      <c r="D2" s="548"/>
      <c r="E2" s="548"/>
      <c r="F2" s="548"/>
      <c r="G2" s="548"/>
      <c r="H2" s="549"/>
    </row>
    <row r="3" spans="1:15" ht="4.5" customHeight="1" x14ac:dyDescent="0.3"/>
    <row r="4" spans="1:15" ht="4.5" customHeight="1" x14ac:dyDescent="0.3"/>
    <row r="5" spans="1:15" ht="20.25" customHeight="1" x14ac:dyDescent="0.25">
      <c r="B5" s="457" t="s">
        <v>105</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214</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215</v>
      </c>
      <c r="F49" s="482"/>
      <c r="G49" s="231">
        <f>SUM(G41:G48)</f>
        <v>0</v>
      </c>
      <c r="H49" s="1"/>
      <c r="J49" s="466" t="s">
        <v>173</v>
      </c>
      <c r="K49" s="467"/>
      <c r="L49" s="468"/>
      <c r="M49" s="467"/>
      <c r="N49" s="469"/>
      <c r="O49" s="201">
        <v>0</v>
      </c>
    </row>
    <row r="50" spans="1:18" ht="18" customHeight="1" x14ac:dyDescent="0.3">
      <c r="A50" s="1"/>
      <c r="H50" s="1"/>
      <c r="J50" s="466" t="s">
        <v>249</v>
      </c>
      <c r="K50" s="467"/>
      <c r="L50" s="468"/>
      <c r="M50" s="467"/>
      <c r="N50" s="469"/>
      <c r="O50" s="201">
        <v>0</v>
      </c>
    </row>
    <row r="51" spans="1:18" ht="20.25" customHeight="1" x14ac:dyDescent="0.25">
      <c r="A51" s="1"/>
      <c r="B51" s="470" t="s">
        <v>184</v>
      </c>
      <c r="C51" s="471"/>
      <c r="D51" s="471"/>
      <c r="E51" s="471"/>
      <c r="F51" s="472"/>
      <c r="G51" s="201">
        <v>0</v>
      </c>
      <c r="H51" s="1"/>
      <c r="J51" s="466" t="s">
        <v>250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c r="Q55" s="5" t="str">
        <f>IF(N57&gt;0,"VERIFICA INTRASTAT","")</f>
        <v/>
      </c>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312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313</v>
      </c>
      <c r="N58" s="247">
        <v>0</v>
      </c>
      <c r="O58" s="223">
        <f>N58*0.22</f>
        <v>0</v>
      </c>
      <c r="P58" s="1"/>
    </row>
    <row r="59" spans="1:18" ht="18" customHeight="1" thickBot="1" x14ac:dyDescent="0.35">
      <c r="A59" s="1"/>
      <c r="B59" s="185" t="s">
        <v>157</v>
      </c>
      <c r="C59" s="186"/>
      <c r="D59" s="187"/>
      <c r="E59" s="186"/>
      <c r="F59" s="197" t="s">
        <v>156</v>
      </c>
      <c r="G59" s="216">
        <v>0</v>
      </c>
      <c r="H59" s="5" t="str">
        <f>IF(G59&gt;0,"VERIFICA mastrini plus/minus","")</f>
        <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491" t="s">
        <v>376</v>
      </c>
      <c r="C61" s="492"/>
      <c r="D61" s="492"/>
      <c r="E61" s="492"/>
      <c r="F61" s="493"/>
      <c r="G61" s="351">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292</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133"/>
      <c r="D82" s="69"/>
      <c r="E82" s="133"/>
      <c r="F82" s="61" t="s">
        <v>240</v>
      </c>
      <c r="G82" s="353">
        <f>E17</f>
        <v>0</v>
      </c>
      <c r="I82" s="59"/>
      <c r="P82" s="1"/>
    </row>
    <row r="83" spans="1:16" ht="21.75" customHeight="1" thickBot="1" x14ac:dyDescent="0.35">
      <c r="A83" s="1"/>
      <c r="B83" s="349"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14.25" customHeight="1" thickBot="1" x14ac:dyDescent="0.35">
      <c r="A91" s="1"/>
      <c r="B91" s="96"/>
      <c r="C91" s="134"/>
      <c r="D91" s="96"/>
      <c r="E91" s="134"/>
      <c r="F91" s="96"/>
      <c r="G91" s="219"/>
      <c r="P91" s="1"/>
    </row>
    <row r="92" spans="1:16" ht="21.75" customHeight="1" thickBot="1" x14ac:dyDescent="0.35">
      <c r="A92" s="1"/>
      <c r="B92" s="466" t="s">
        <v>381</v>
      </c>
      <c r="C92" s="468"/>
      <c r="D92" s="468"/>
      <c r="E92" s="483"/>
      <c r="F92" s="52" t="s">
        <v>113</v>
      </c>
      <c r="G92" s="241">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c r="F96" s="36" t="s">
        <v>247</v>
      </c>
      <c r="G96" s="46" t="s">
        <v>243</v>
      </c>
      <c r="H96" s="390" t="s">
        <v>73</v>
      </c>
    </row>
    <row r="97" spans="1:8" ht="21.75" customHeight="1" thickBot="1" x14ac:dyDescent="0.35">
      <c r="A97" s="1"/>
      <c r="B97" s="539" t="s">
        <v>117</v>
      </c>
      <c r="C97" s="540"/>
      <c r="D97" s="540"/>
      <c r="E97" s="540"/>
      <c r="F97" s="389">
        <v>0</v>
      </c>
      <c r="G97" s="240">
        <v>0</v>
      </c>
      <c r="H97" s="24">
        <f>+G97+F97</f>
        <v>0</v>
      </c>
    </row>
    <row r="98" spans="1:8" ht="21.75" customHeight="1" thickBot="1" x14ac:dyDescent="0.35">
      <c r="A98" s="1"/>
      <c r="B98" s="536" t="s">
        <v>111</v>
      </c>
      <c r="C98" s="537"/>
      <c r="D98" s="537"/>
      <c r="E98" s="537"/>
      <c r="F98" s="538" t="s">
        <v>201</v>
      </c>
      <c r="G98" s="352">
        <v>0</v>
      </c>
    </row>
    <row r="99" spans="1:8" ht="21.75" customHeight="1" thickBot="1" x14ac:dyDescent="0.35">
      <c r="A99" s="1"/>
      <c r="B99" s="541" t="s">
        <v>91</v>
      </c>
      <c r="C99" s="542"/>
      <c r="D99" s="542"/>
      <c r="E99" s="542"/>
      <c r="F99" s="543"/>
      <c r="G99" s="376">
        <f>IF((G90-G89+G92-G93+G94+G95+F97-G98)&gt;0,(G90-G89+G92-G93+G94+G95+F97-G98),0)</f>
        <v>0</v>
      </c>
      <c r="H99" s="260"/>
    </row>
    <row r="100" spans="1:8" ht="21.75" customHeight="1" x14ac:dyDescent="0.3">
      <c r="A100" s="1"/>
      <c r="B100" s="383" t="s">
        <v>118</v>
      </c>
      <c r="C100" s="378"/>
      <c r="D100" s="377"/>
      <c r="E100" s="378"/>
      <c r="F100" s="377"/>
      <c r="G100" s="386">
        <f>IF((G90-G89+G92-G93+G94+G95-G98)&lt;0,-(G90-G89+G92-G93+G94+G95-G98),0)</f>
        <v>0</v>
      </c>
      <c r="H100" s="36"/>
    </row>
    <row r="101" spans="1:8" ht="18" customHeight="1" x14ac:dyDescent="0.3">
      <c r="A101" s="1"/>
      <c r="B101" s="384" t="s">
        <v>246</v>
      </c>
      <c r="C101" s="380"/>
      <c r="D101" s="379"/>
      <c r="E101" s="380"/>
      <c r="F101" s="379"/>
      <c r="G101" s="387">
        <f>IF((G90-G89+G92-G93+G94+G95-G98+F97+G97)&lt;0,-(G90-G89+G92-G93+G94+G95-G98+F97+G97),0)</f>
        <v>0</v>
      </c>
      <c r="H101" s="36"/>
    </row>
    <row r="102" spans="1:8" ht="18" customHeight="1" x14ac:dyDescent="0.3">
      <c r="A102" s="1"/>
      <c r="B102" s="384" t="s">
        <v>110</v>
      </c>
      <c r="C102" s="380"/>
      <c r="D102" s="379"/>
      <c r="E102" s="380"/>
      <c r="F102" s="379" t="s">
        <v>112</v>
      </c>
      <c r="G102" s="387">
        <v>0</v>
      </c>
      <c r="H102" s="36"/>
    </row>
    <row r="103" spans="1:8" ht="18.75" customHeight="1" x14ac:dyDescent="0.3">
      <c r="A103" s="1"/>
      <c r="B103" s="385" t="s">
        <v>92</v>
      </c>
      <c r="C103" s="382"/>
      <c r="D103" s="381"/>
      <c r="E103" s="382"/>
      <c r="F103" s="381"/>
      <c r="G103" s="388">
        <f>G101-G102</f>
        <v>0</v>
      </c>
      <c r="H103" s="36"/>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row>
    <row r="112" spans="1:8" ht="18" customHeight="1" x14ac:dyDescent="0.3">
      <c r="A112" s="1"/>
      <c r="B112" s="1"/>
      <c r="C112" s="124"/>
      <c r="D112" s="1"/>
      <c r="E112" s="124"/>
      <c r="F112" s="1"/>
      <c r="G112" s="214"/>
    </row>
    <row r="113" spans="1:8" ht="18" customHeight="1" x14ac:dyDescent="0.3">
      <c r="A113" s="1"/>
      <c r="B113" s="1"/>
      <c r="C113" s="124"/>
      <c r="D113" s="1"/>
      <c r="E113" s="124"/>
      <c r="F113" s="1"/>
      <c r="G113" s="214"/>
    </row>
    <row r="114" spans="1:8" ht="18" customHeight="1" x14ac:dyDescent="0.3">
      <c r="A114" s="1"/>
      <c r="B114" s="1"/>
      <c r="C114" s="124"/>
      <c r="D114" s="1"/>
      <c r="E114" s="124"/>
      <c r="F114" s="1"/>
      <c r="G114" s="214"/>
    </row>
    <row r="115" spans="1:8" ht="36" customHeight="1" x14ac:dyDescent="0.3">
      <c r="A115" s="1"/>
      <c r="B115" s="1"/>
      <c r="C115" s="124"/>
      <c r="D115" s="1"/>
      <c r="E115" s="124"/>
      <c r="F115" s="1"/>
      <c r="G115" s="214"/>
    </row>
    <row r="116" spans="1:8" ht="18" customHeight="1" x14ac:dyDescent="0.3">
      <c r="A116" s="1"/>
      <c r="B116" s="1"/>
      <c r="C116" s="124"/>
      <c r="D116" s="1"/>
      <c r="E116" s="124"/>
      <c r="F116" s="1"/>
      <c r="G116" s="214"/>
    </row>
    <row r="117" spans="1:8" ht="18" customHeight="1" x14ac:dyDescent="0.3">
      <c r="A117" s="1"/>
      <c r="B117" s="1"/>
      <c r="C117" s="124"/>
      <c r="D117" s="1"/>
      <c r="E117" s="124"/>
      <c r="F117" s="1"/>
      <c r="G117" s="214"/>
    </row>
    <row r="118" spans="1:8" ht="18" customHeight="1" x14ac:dyDescent="0.3">
      <c r="A118" s="1"/>
      <c r="B118" s="1"/>
      <c r="C118" s="124"/>
      <c r="D118" s="1"/>
      <c r="E118" s="124"/>
      <c r="F118" s="1"/>
      <c r="G118" s="214"/>
      <c r="H118" s="1"/>
    </row>
    <row r="119" spans="1:8" ht="18" customHeight="1" x14ac:dyDescent="0.3">
      <c r="A119" s="1"/>
      <c r="B119" s="1"/>
      <c r="C119" s="124"/>
      <c r="D119" s="1"/>
      <c r="E119" s="124"/>
      <c r="F119" s="1"/>
      <c r="G119" s="214"/>
      <c r="H119" s="1"/>
    </row>
    <row r="120" spans="1:8" ht="18" customHeight="1" x14ac:dyDescent="0.3">
      <c r="A120" s="1"/>
      <c r="B120" s="1"/>
      <c r="C120" s="124"/>
      <c r="D120" s="1"/>
      <c r="E120" s="124"/>
      <c r="F120" s="1"/>
      <c r="G120" s="214"/>
      <c r="H120" s="1"/>
    </row>
    <row r="121" spans="1:8" ht="18" customHeight="1" x14ac:dyDescent="0.3">
      <c r="A121" s="1"/>
      <c r="B121" s="1"/>
      <c r="C121" s="124"/>
      <c r="D121" s="1"/>
      <c r="E121" s="124"/>
      <c r="F121" s="1"/>
      <c r="G121" s="214"/>
      <c r="H121" s="1"/>
    </row>
    <row r="122" spans="1:8" ht="18" customHeight="1" x14ac:dyDescent="0.3">
      <c r="A122" s="1"/>
      <c r="B122" s="1"/>
      <c r="C122" s="124"/>
      <c r="D122" s="1"/>
      <c r="E122" s="124"/>
      <c r="F122" s="1"/>
      <c r="G122" s="214"/>
      <c r="H122" s="1"/>
    </row>
    <row r="123" spans="1:8" ht="18" customHeight="1" x14ac:dyDescent="0.3">
      <c r="A123" s="1"/>
      <c r="B123" s="1"/>
      <c r="C123" s="124"/>
      <c r="D123" s="1"/>
      <c r="E123" s="124"/>
      <c r="F123" s="1"/>
      <c r="G123" s="214"/>
      <c r="H123" s="1"/>
    </row>
    <row r="124" spans="1:8" ht="18" customHeight="1" x14ac:dyDescent="0.3">
      <c r="A124" s="1"/>
      <c r="B124" s="1"/>
      <c r="C124" s="124"/>
      <c r="D124" s="1"/>
      <c r="E124" s="124"/>
      <c r="F124" s="1"/>
      <c r="G124" s="214"/>
      <c r="H124" s="1"/>
    </row>
    <row r="125" spans="1:8" ht="18" customHeight="1"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B411" s="1"/>
      <c r="C411" s="124"/>
      <c r="D411" s="1"/>
      <c r="E411" s="124"/>
      <c r="F411" s="1"/>
      <c r="G411" s="214"/>
      <c r="H411" s="1"/>
    </row>
    <row r="412" spans="1:8" x14ac:dyDescent="0.3">
      <c r="A412" s="1"/>
      <c r="B412" s="1"/>
      <c r="C412" s="124"/>
      <c r="D412" s="1"/>
      <c r="E412" s="124"/>
      <c r="F412" s="1"/>
      <c r="G412" s="214"/>
      <c r="H412" s="1"/>
    </row>
    <row r="413" spans="1:8" x14ac:dyDescent="0.3">
      <c r="A413" s="1"/>
      <c r="B413" s="1"/>
      <c r="C413" s="124"/>
      <c r="D413" s="1"/>
      <c r="E413" s="124"/>
      <c r="F413" s="1"/>
      <c r="G413" s="214"/>
      <c r="H413" s="1"/>
    </row>
    <row r="414" spans="1:8" x14ac:dyDescent="0.3">
      <c r="A414" s="1"/>
      <c r="B414" s="1"/>
      <c r="C414" s="124"/>
      <c r="D414" s="1"/>
      <c r="E414" s="124"/>
      <c r="F414" s="1"/>
      <c r="G414" s="214"/>
      <c r="H414" s="1"/>
    </row>
    <row r="415" spans="1:8" x14ac:dyDescent="0.3">
      <c r="A415" s="1"/>
      <c r="B415" s="1"/>
      <c r="C415" s="124"/>
      <c r="D415" s="1"/>
      <c r="E415" s="124"/>
      <c r="F415" s="1"/>
      <c r="G415" s="214"/>
      <c r="H415" s="1"/>
    </row>
    <row r="416" spans="1:8" x14ac:dyDescent="0.3">
      <c r="A416" s="1"/>
      <c r="B416" s="1"/>
      <c r="C416" s="124"/>
      <c r="D416" s="1"/>
      <c r="E416" s="124"/>
      <c r="F416" s="1"/>
      <c r="G416" s="214"/>
      <c r="H416" s="1"/>
    </row>
    <row r="417" spans="1:8" x14ac:dyDescent="0.3">
      <c r="A417" s="1"/>
      <c r="B417" s="1"/>
      <c r="C417" s="124"/>
      <c r="D417" s="1"/>
      <c r="E417" s="124"/>
      <c r="F417" s="1"/>
      <c r="G417" s="214"/>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row r="446" spans="1:8" x14ac:dyDescent="0.3">
      <c r="A446" s="1"/>
      <c r="H446" s="1"/>
    </row>
    <row r="447" spans="1:8" x14ac:dyDescent="0.3">
      <c r="A447" s="1"/>
      <c r="H447" s="1"/>
    </row>
    <row r="448" spans="1:8" x14ac:dyDescent="0.3">
      <c r="A448" s="1"/>
      <c r="H448" s="1"/>
    </row>
    <row r="449" spans="1:8" x14ac:dyDescent="0.3">
      <c r="A449" s="1"/>
      <c r="H449" s="1"/>
    </row>
    <row r="450" spans="1:8" x14ac:dyDescent="0.3">
      <c r="A450" s="1"/>
      <c r="H450" s="1"/>
    </row>
    <row r="451" spans="1:8" x14ac:dyDescent="0.3">
      <c r="A451" s="1"/>
      <c r="H451" s="1"/>
    </row>
    <row r="452" spans="1:8" x14ac:dyDescent="0.3">
      <c r="A452" s="1"/>
      <c r="H452" s="1"/>
    </row>
  </sheetData>
  <mergeCells count="76">
    <mergeCell ref="J48:N48"/>
    <mergeCell ref="J64:O64"/>
    <mergeCell ref="B71:F71"/>
    <mergeCell ref="B48:F48"/>
    <mergeCell ref="B49:D49"/>
    <mergeCell ref="B65:F65"/>
    <mergeCell ref="J70:M70"/>
    <mergeCell ref="B69:F69"/>
    <mergeCell ref="B70:F70"/>
    <mergeCell ref="E49:F49"/>
    <mergeCell ref="J65:M65"/>
    <mergeCell ref="J66:M66"/>
    <mergeCell ref="B67:F67"/>
    <mergeCell ref="B68:F68"/>
    <mergeCell ref="B61:F61"/>
    <mergeCell ref="B63:G63"/>
    <mergeCell ref="B19:G19"/>
    <mergeCell ref="J19:O19"/>
    <mergeCell ref="B32:F32"/>
    <mergeCell ref="B25:F25"/>
    <mergeCell ref="B21:F21"/>
    <mergeCell ref="B22:F22"/>
    <mergeCell ref="B23:F23"/>
    <mergeCell ref="B24:F24"/>
    <mergeCell ref="E26:F26"/>
    <mergeCell ref="M28:N28"/>
    <mergeCell ref="J32:N32"/>
    <mergeCell ref="B30:F30"/>
    <mergeCell ref="B31:F31"/>
    <mergeCell ref="A1:H1"/>
    <mergeCell ref="A2:H2"/>
    <mergeCell ref="B5:G5"/>
    <mergeCell ref="C9:E9"/>
    <mergeCell ref="K9:M9"/>
    <mergeCell ref="J33:N33"/>
    <mergeCell ref="B37:F37"/>
    <mergeCell ref="B38:F38"/>
    <mergeCell ref="E39:F39"/>
    <mergeCell ref="B47:F47"/>
    <mergeCell ref="E33:F33"/>
    <mergeCell ref="B41:F41"/>
    <mergeCell ref="B42:F42"/>
    <mergeCell ref="B43:F43"/>
    <mergeCell ref="B45:F45"/>
    <mergeCell ref="J47:O47"/>
    <mergeCell ref="B46:F46"/>
    <mergeCell ref="J45:N45"/>
    <mergeCell ref="B44:F44"/>
    <mergeCell ref="B99:F99"/>
    <mergeCell ref="B93:E93"/>
    <mergeCell ref="J67:M67"/>
    <mergeCell ref="J68:M68"/>
    <mergeCell ref="B87:F87"/>
    <mergeCell ref="B92:E92"/>
    <mergeCell ref="B81:G81"/>
    <mergeCell ref="B74:F74"/>
    <mergeCell ref="J80:L80"/>
    <mergeCell ref="J81:N81"/>
    <mergeCell ref="B72:F72"/>
    <mergeCell ref="B84:F84"/>
    <mergeCell ref="N6:O10"/>
    <mergeCell ref="B98:F98"/>
    <mergeCell ref="B97:E97"/>
    <mergeCell ref="B73:F73"/>
    <mergeCell ref="B89:F89"/>
    <mergeCell ref="B90:F90"/>
    <mergeCell ref="J49:N49"/>
    <mergeCell ref="B66:F66"/>
    <mergeCell ref="J51:N51"/>
    <mergeCell ref="J52:N52"/>
    <mergeCell ref="B64:F64"/>
    <mergeCell ref="J50:N50"/>
    <mergeCell ref="B51:F51"/>
    <mergeCell ref="B52:F52"/>
    <mergeCell ref="E53:F53"/>
    <mergeCell ref="J56:O56"/>
  </mergeCells>
  <hyperlinks>
    <hyperlink ref="P21" location="VC!J50" display="VC!J50"/>
    <hyperlink ref="H22" location="Intrastat!J21" display="Intrastat!J21"/>
    <hyperlink ref="Q55" location="Intrastat!J62" display="Intrastat!J62"/>
    <hyperlink ref="H37" location="Intrastat!J21" display="Intrastat!J21"/>
    <hyperlink ref="P62" location="Intrastat!J21" display="Intrastat!J21"/>
    <hyperlink ref="P57" location="Intrastat!J21" display="Intrastat!J21"/>
  </hyperlinks>
  <pageMargins left="0" right="0" top="0" bottom="0" header="0.51181102362204722" footer="0.51181102362204722"/>
  <pageSetup paperSize="9" scale="75" orientation="portrait" horizontalDpi="300" verticalDpi="300" r:id="rId1"/>
  <headerFooter alignWithMargins="0"/>
  <rowBreaks count="1" manualBreakCount="1">
    <brk id="62" max="16383" man="1"/>
  </rowBreaks>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6"/>
  <dimension ref="A1:R452"/>
  <sheetViews>
    <sheetView topLeftCell="A73" zoomScale="80" zoomScaleNormal="80" workbookViewId="0">
      <selection activeCell="B93" sqref="B93:E93"/>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3.8554687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339</v>
      </c>
      <c r="C5" s="458"/>
      <c r="D5" s="458"/>
      <c r="E5" s="458"/>
      <c r="F5" s="458"/>
      <c r="G5" s="459"/>
      <c r="O5" s="213"/>
    </row>
    <row r="6" spans="1:15" ht="4.5" customHeight="1" x14ac:dyDescent="0.3">
      <c r="N6" s="442" t="s">
        <v>352</v>
      </c>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343</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341</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340</v>
      </c>
      <c r="C30" s="530"/>
      <c r="D30" s="530"/>
      <c r="E30" s="530"/>
      <c r="F30" s="531"/>
      <c r="G30" s="201">
        <v>0</v>
      </c>
      <c r="H30" s="1"/>
      <c r="J30" s="185" t="s">
        <v>353</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342</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62"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346</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347</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344</v>
      </c>
      <c r="F39" s="482"/>
      <c r="G39" s="231">
        <f>SUM(G37:G38)</f>
        <v>0</v>
      </c>
      <c r="H39" s="1"/>
      <c r="J39" s="36"/>
      <c r="K39" s="46"/>
    </row>
    <row r="40" spans="1:18" ht="18" customHeight="1" thickBot="1" x14ac:dyDescent="0.35">
      <c r="A40" s="1"/>
      <c r="H40" s="1"/>
      <c r="J40" s="185" t="s">
        <v>238</v>
      </c>
      <c r="K40" s="212"/>
      <c r="L40" s="75"/>
      <c r="M40" s="141"/>
      <c r="N40" s="61" t="s">
        <v>299</v>
      </c>
      <c r="O40" s="216">
        <v>0</v>
      </c>
    </row>
    <row r="41" spans="1:18" ht="18.75" customHeight="1" thickBot="1" x14ac:dyDescent="0.3">
      <c r="A41" s="77">
        <v>2</v>
      </c>
      <c r="B41" s="470" t="s">
        <v>32</v>
      </c>
      <c r="C41" s="471"/>
      <c r="D41" s="471"/>
      <c r="E41" s="471"/>
      <c r="F41" s="472"/>
      <c r="G41" s="201">
        <v>0</v>
      </c>
      <c r="H41" s="1"/>
      <c r="J41" s="185" t="s">
        <v>239</v>
      </c>
      <c r="K41" s="212"/>
      <c r="L41" s="75"/>
      <c r="M41" s="141"/>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
      <c r="A45" s="77">
        <v>6</v>
      </c>
      <c r="B45" s="470" t="s">
        <v>87</v>
      </c>
      <c r="C45" s="471"/>
      <c r="D45" s="471"/>
      <c r="E45" s="471"/>
      <c r="F45" s="472"/>
      <c r="G45" s="235">
        <v>0</v>
      </c>
      <c r="H45" s="1"/>
      <c r="J45" s="506" t="s">
        <v>354</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345</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529" t="s">
        <v>348</v>
      </c>
      <c r="C51" s="530"/>
      <c r="D51" s="530"/>
      <c r="E51" s="530"/>
      <c r="F51" s="531"/>
      <c r="G51" s="201">
        <v>0</v>
      </c>
      <c r="H51" s="1"/>
      <c r="J51" s="466" t="s">
        <v>100</v>
      </c>
      <c r="K51" s="467"/>
      <c r="L51" s="468"/>
      <c r="M51" s="467"/>
      <c r="N51" s="469"/>
      <c r="O51" s="201">
        <v>0</v>
      </c>
    </row>
    <row r="52" spans="1:18" ht="20.25" customHeight="1" thickBot="1" x14ac:dyDescent="0.3">
      <c r="A52" s="1"/>
      <c r="B52" s="529" t="s">
        <v>349</v>
      </c>
      <c r="C52" s="530"/>
      <c r="D52" s="530"/>
      <c r="E52" s="530"/>
      <c r="F52" s="531"/>
      <c r="G52" s="230">
        <v>0</v>
      </c>
      <c r="H52" s="1"/>
      <c r="J52" s="466" t="s">
        <v>100</v>
      </c>
      <c r="K52" s="467"/>
      <c r="L52" s="468"/>
      <c r="M52" s="467"/>
      <c r="N52" s="469"/>
      <c r="O52" s="201">
        <v>0</v>
      </c>
      <c r="R52" s="23"/>
    </row>
    <row r="53" spans="1:18" ht="20.25" customHeight="1" thickBot="1" x14ac:dyDescent="0.35">
      <c r="A53" s="1"/>
      <c r="B53" s="34"/>
      <c r="C53" s="127"/>
      <c r="D53" s="35"/>
      <c r="E53" s="481" t="s">
        <v>350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351</v>
      </c>
      <c r="C57" s="186"/>
      <c r="D57" s="187"/>
      <c r="E57" s="186"/>
      <c r="F57" s="197" t="s">
        <v>121</v>
      </c>
      <c r="G57" s="216">
        <v>0</v>
      </c>
      <c r="J57" s="245" t="s">
        <v>355</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356</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357</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349" t="s">
        <v>97</v>
      </c>
      <c r="C82" s="133"/>
      <c r="D82" s="69"/>
      <c r="E82" s="133"/>
      <c r="F82" s="61" t="s">
        <v>240</v>
      </c>
      <c r="G82" s="353">
        <f>E17</f>
        <v>0</v>
      </c>
      <c r="I82" s="59"/>
      <c r="P82" s="1"/>
    </row>
    <row r="83" spans="1:16" ht="21.75" customHeight="1" thickBot="1" x14ac:dyDescent="0.35">
      <c r="A83" s="1"/>
      <c r="B83" s="349"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381</v>
      </c>
      <c r="C92" s="468"/>
      <c r="D92" s="468"/>
      <c r="E92" s="483"/>
      <c r="F92" s="52" t="s">
        <v>113</v>
      </c>
      <c r="G92" s="241">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97"/>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row>
    <row r="112" spans="1:8" ht="18" customHeight="1" x14ac:dyDescent="0.3">
      <c r="A112" s="1"/>
      <c r="B112" s="1"/>
      <c r="C112" s="124"/>
      <c r="D112" s="1"/>
      <c r="E112" s="124"/>
      <c r="F112" s="1"/>
      <c r="G112" s="214"/>
    </row>
    <row r="113" spans="1:8" ht="18" customHeight="1" x14ac:dyDescent="0.3">
      <c r="A113" s="1"/>
      <c r="B113" s="1"/>
      <c r="C113" s="124"/>
      <c r="D113" s="1"/>
      <c r="E113" s="124"/>
      <c r="F113" s="1"/>
      <c r="G113" s="214"/>
    </row>
    <row r="114" spans="1:8" ht="18" customHeight="1" x14ac:dyDescent="0.3">
      <c r="A114" s="1"/>
      <c r="B114" s="1"/>
      <c r="C114" s="124"/>
      <c r="D114" s="1"/>
      <c r="E114" s="124"/>
      <c r="F114" s="1"/>
      <c r="G114" s="214"/>
    </row>
    <row r="115" spans="1:8" ht="36" customHeight="1" x14ac:dyDescent="0.3">
      <c r="A115" s="1"/>
      <c r="B115" s="1"/>
      <c r="C115" s="124"/>
      <c r="D115" s="1"/>
      <c r="E115" s="124"/>
      <c r="F115" s="1"/>
      <c r="G115" s="214"/>
    </row>
    <row r="116" spans="1:8" ht="18" customHeight="1" x14ac:dyDescent="0.3">
      <c r="A116" s="1"/>
      <c r="B116" s="1"/>
      <c r="C116" s="124"/>
      <c r="D116" s="1"/>
      <c r="E116" s="124"/>
      <c r="F116" s="1"/>
      <c r="G116" s="214"/>
    </row>
    <row r="117" spans="1:8" ht="18" customHeight="1" x14ac:dyDescent="0.3">
      <c r="A117" s="1"/>
      <c r="B117" s="1"/>
      <c r="C117" s="124"/>
      <c r="D117" s="1"/>
      <c r="E117" s="124"/>
      <c r="F117" s="1"/>
      <c r="G117" s="214"/>
    </row>
    <row r="118" spans="1:8" ht="18" customHeight="1" x14ac:dyDescent="0.3">
      <c r="A118" s="1"/>
      <c r="B118" s="1"/>
      <c r="C118" s="124"/>
      <c r="D118" s="1"/>
      <c r="E118" s="124"/>
      <c r="F118" s="1"/>
      <c r="G118" s="214"/>
      <c r="H118" s="1"/>
    </row>
    <row r="119" spans="1:8" ht="18" customHeight="1" x14ac:dyDescent="0.3">
      <c r="A119" s="1"/>
      <c r="B119" s="1"/>
      <c r="C119" s="124"/>
      <c r="D119" s="1"/>
      <c r="E119" s="124"/>
      <c r="F119" s="1"/>
      <c r="G119" s="214"/>
      <c r="H119" s="1"/>
    </row>
    <row r="120" spans="1:8" ht="18" customHeight="1" x14ac:dyDescent="0.3">
      <c r="A120" s="1"/>
      <c r="B120" s="1"/>
      <c r="C120" s="124"/>
      <c r="D120" s="1"/>
      <c r="E120" s="124"/>
      <c r="F120" s="1"/>
      <c r="G120" s="214"/>
      <c r="H120" s="1"/>
    </row>
    <row r="121" spans="1:8" ht="18" customHeight="1" x14ac:dyDescent="0.3">
      <c r="A121" s="1"/>
      <c r="B121" s="1"/>
      <c r="C121" s="124"/>
      <c r="D121" s="1"/>
      <c r="E121" s="124"/>
      <c r="F121" s="1"/>
      <c r="G121" s="214"/>
      <c r="H121" s="1"/>
    </row>
    <row r="122" spans="1:8" ht="18" customHeight="1" x14ac:dyDescent="0.3">
      <c r="A122" s="1"/>
      <c r="B122" s="1"/>
      <c r="C122" s="124"/>
      <c r="D122" s="1"/>
      <c r="E122" s="124"/>
      <c r="F122" s="1"/>
      <c r="G122" s="214"/>
      <c r="H122" s="1"/>
    </row>
    <row r="123" spans="1:8" ht="18" customHeight="1" x14ac:dyDescent="0.3">
      <c r="A123" s="1"/>
      <c r="B123" s="1"/>
      <c r="C123" s="124"/>
      <c r="D123" s="1"/>
      <c r="E123" s="124"/>
      <c r="F123" s="1"/>
      <c r="G123" s="214"/>
      <c r="H123" s="1"/>
    </row>
    <row r="124" spans="1:8" ht="18" customHeight="1" x14ac:dyDescent="0.3">
      <c r="A124" s="1"/>
      <c r="B124" s="1"/>
      <c r="C124" s="124"/>
      <c r="D124" s="1"/>
      <c r="E124" s="124"/>
      <c r="F124" s="1"/>
      <c r="G124" s="214"/>
      <c r="H124" s="1"/>
    </row>
    <row r="125" spans="1:8" ht="18" customHeight="1"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B411" s="1"/>
      <c r="C411" s="124"/>
      <c r="D411" s="1"/>
      <c r="E411" s="124"/>
      <c r="F411" s="1"/>
      <c r="G411" s="214"/>
      <c r="H411" s="1"/>
    </row>
    <row r="412" spans="1:8" x14ac:dyDescent="0.3">
      <c r="A412" s="1"/>
      <c r="B412" s="1"/>
      <c r="C412" s="124"/>
      <c r="D412" s="1"/>
      <c r="E412" s="124"/>
      <c r="F412" s="1"/>
      <c r="G412" s="214"/>
      <c r="H412" s="1"/>
    </row>
    <row r="413" spans="1:8" x14ac:dyDescent="0.3">
      <c r="A413" s="1"/>
      <c r="B413" s="1"/>
      <c r="C413" s="124"/>
      <c r="D413" s="1"/>
      <c r="E413" s="124"/>
      <c r="F413" s="1"/>
      <c r="G413" s="214"/>
      <c r="H413" s="1"/>
    </row>
    <row r="414" spans="1:8" x14ac:dyDescent="0.3">
      <c r="A414" s="1"/>
      <c r="B414" s="1"/>
      <c r="C414" s="124"/>
      <c r="D414" s="1"/>
      <c r="E414" s="124"/>
      <c r="F414" s="1"/>
      <c r="G414" s="214"/>
      <c r="H414" s="1"/>
    </row>
    <row r="415" spans="1:8" x14ac:dyDescent="0.3">
      <c r="A415" s="1"/>
      <c r="B415" s="1"/>
      <c r="C415" s="124"/>
      <c r="D415" s="1"/>
      <c r="E415" s="124"/>
      <c r="F415" s="1"/>
      <c r="G415" s="214"/>
      <c r="H415" s="1"/>
    </row>
    <row r="416" spans="1:8" x14ac:dyDescent="0.3">
      <c r="A416" s="1"/>
      <c r="B416" s="1"/>
      <c r="C416" s="124"/>
      <c r="D416" s="1"/>
      <c r="E416" s="124"/>
      <c r="F416" s="1"/>
      <c r="G416" s="214"/>
      <c r="H416" s="1"/>
    </row>
    <row r="417" spans="1:8" x14ac:dyDescent="0.3">
      <c r="A417" s="1"/>
      <c r="B417" s="1"/>
      <c r="C417" s="124"/>
      <c r="D417" s="1"/>
      <c r="E417" s="124"/>
      <c r="F417" s="1"/>
      <c r="G417" s="214"/>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row r="446" spans="1:8" x14ac:dyDescent="0.3">
      <c r="A446" s="1"/>
      <c r="H446" s="1"/>
    </row>
    <row r="447" spans="1:8" x14ac:dyDescent="0.3">
      <c r="A447" s="1"/>
      <c r="H447" s="1"/>
    </row>
    <row r="448" spans="1:8" x14ac:dyDescent="0.3">
      <c r="A448" s="1"/>
      <c r="H448" s="1"/>
    </row>
    <row r="449" spans="1:8" x14ac:dyDescent="0.3">
      <c r="A449" s="1"/>
      <c r="H449" s="1"/>
    </row>
    <row r="450" spans="1:8" x14ac:dyDescent="0.3">
      <c r="A450" s="1"/>
      <c r="H450" s="1"/>
    </row>
    <row r="451" spans="1:8" x14ac:dyDescent="0.3">
      <c r="A451" s="1"/>
      <c r="H451" s="1"/>
    </row>
    <row r="452" spans="1:8" x14ac:dyDescent="0.3">
      <c r="A452" s="1"/>
      <c r="H452" s="1"/>
    </row>
  </sheetData>
  <mergeCells count="76">
    <mergeCell ref="B87:F87"/>
    <mergeCell ref="B89:F89"/>
    <mergeCell ref="B90:F90"/>
    <mergeCell ref="B64:F64"/>
    <mergeCell ref="E26:F26"/>
    <mergeCell ref="B46:F46"/>
    <mergeCell ref="B47:F47"/>
    <mergeCell ref="B52:F52"/>
    <mergeCell ref="E53:F53"/>
    <mergeCell ref="B74:F74"/>
    <mergeCell ref="B65:F65"/>
    <mergeCell ref="B66:F66"/>
    <mergeCell ref="B68:F68"/>
    <mergeCell ref="B92:E92"/>
    <mergeCell ref="B93:E93"/>
    <mergeCell ref="B99:F99"/>
    <mergeCell ref="B97:F97"/>
    <mergeCell ref="B98:F98"/>
    <mergeCell ref="B24:F24"/>
    <mergeCell ref="B25:F25"/>
    <mergeCell ref="J70:M70"/>
    <mergeCell ref="B81:G81"/>
    <mergeCell ref="B84:F84"/>
    <mergeCell ref="J45:N45"/>
    <mergeCell ref="J47:O47"/>
    <mergeCell ref="B48:F48"/>
    <mergeCell ref="B49:D49"/>
    <mergeCell ref="E49:F49"/>
    <mergeCell ref="J56:O56"/>
    <mergeCell ref="B61:F61"/>
    <mergeCell ref="B63:G63"/>
    <mergeCell ref="J67:M67"/>
    <mergeCell ref="J68:M68"/>
    <mergeCell ref="B67:F67"/>
    <mergeCell ref="A1:H1"/>
    <mergeCell ref="A2:H2"/>
    <mergeCell ref="B5:G5"/>
    <mergeCell ref="B19:G19"/>
    <mergeCell ref="B23:F23"/>
    <mergeCell ref="J19:O19"/>
    <mergeCell ref="K9:M9"/>
    <mergeCell ref="C9:E9"/>
    <mergeCell ref="B21:F21"/>
    <mergeCell ref="B22:F22"/>
    <mergeCell ref="N6:O10"/>
    <mergeCell ref="J52:N52"/>
    <mergeCell ref="M28:N28"/>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8:N48"/>
    <mergeCell ref="J49:N49"/>
    <mergeCell ref="J50:N50"/>
    <mergeCell ref="J51:N51"/>
    <mergeCell ref="B51:F51"/>
    <mergeCell ref="J64:O64"/>
    <mergeCell ref="J80:L80"/>
    <mergeCell ref="J81:N81"/>
    <mergeCell ref="B69:F69"/>
    <mergeCell ref="B70:F70"/>
    <mergeCell ref="B71:F71"/>
    <mergeCell ref="B72:F72"/>
    <mergeCell ref="B73:F73"/>
    <mergeCell ref="J65:M65"/>
    <mergeCell ref="J66:M66"/>
  </mergeCells>
  <hyperlinks>
    <hyperlink ref="Q54" location="Intrastat!J62" display="Intrastat!J62"/>
    <hyperlink ref="P21" location="VC!J50" display="VC!J50"/>
    <hyperlink ref="H22" location="Intrastat!J21" display="Intrastat!J21"/>
    <hyperlink ref="H37" location="Intrastat!J21" display="Intrastat!J21"/>
    <hyperlink ref="P62" location="Intrastat!J21" display="Intrastat!J21"/>
    <hyperlink ref="P57"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2"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7"/>
  <dimension ref="A1:R449"/>
  <sheetViews>
    <sheetView topLeftCell="A73"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2851562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358</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row>
    <row r="55" spans="1:18" ht="18" customHeight="1" thickBot="1" x14ac:dyDescent="0.35">
      <c r="A55" s="1"/>
      <c r="B55" s="185" t="s">
        <v>186</v>
      </c>
      <c r="C55" s="186"/>
      <c r="D55" s="187"/>
      <c r="E55" s="186"/>
      <c r="F55" s="197" t="s">
        <v>42</v>
      </c>
      <c r="G55" s="216">
        <v>0</v>
      </c>
      <c r="H55" s="1"/>
      <c r="P55" s="1"/>
      <c r="Q55" s="5" t="str">
        <f>IF(N55&gt;0,"VERIFICA INTRASTAT","")</f>
        <v/>
      </c>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GENNAIO!G97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28">
        <f>IF((G90-G89+G92-G93+G94+G95)&gt;0,(G90-G89+G92-G93+G94+G95),0)</f>
        <v>0</v>
      </c>
    </row>
    <row r="98" spans="1:8" ht="21.75" customHeight="1" thickBot="1" x14ac:dyDescent="0.35">
      <c r="A98" s="1"/>
      <c r="B98" s="445" t="s">
        <v>92</v>
      </c>
      <c r="C98" s="446"/>
      <c r="D98" s="446"/>
      <c r="E98" s="446"/>
      <c r="F98" s="447"/>
      <c r="G98" s="244">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row>
    <row r="112" spans="1:8" ht="36" customHeight="1" x14ac:dyDescent="0.3">
      <c r="A112" s="1"/>
      <c r="B112" s="1"/>
      <c r="C112" s="124"/>
      <c r="D112" s="1"/>
      <c r="E112" s="124"/>
      <c r="F112" s="1"/>
      <c r="G112" s="214"/>
    </row>
    <row r="113" spans="1:8" ht="18" customHeight="1" x14ac:dyDescent="0.3">
      <c r="A113" s="1"/>
      <c r="B113" s="1"/>
      <c r="C113" s="124"/>
      <c r="D113" s="1"/>
      <c r="E113" s="124"/>
      <c r="F113" s="1"/>
      <c r="G113" s="214"/>
    </row>
    <row r="114" spans="1:8" ht="18" customHeight="1" x14ac:dyDescent="0.3">
      <c r="A114" s="1"/>
      <c r="B114" s="1"/>
      <c r="C114" s="124"/>
      <c r="D114" s="1"/>
      <c r="E114" s="124"/>
      <c r="F114" s="1"/>
      <c r="G114" s="214"/>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ht="18" customHeight="1" x14ac:dyDescent="0.3">
      <c r="A119" s="1"/>
      <c r="B119" s="1"/>
      <c r="C119" s="124"/>
      <c r="D119" s="1"/>
      <c r="E119" s="124"/>
      <c r="F119" s="1"/>
      <c r="G119" s="214"/>
      <c r="H119" s="1"/>
    </row>
    <row r="120" spans="1:8" ht="18" customHeight="1" x14ac:dyDescent="0.3">
      <c r="A120" s="1"/>
      <c r="B120" s="1"/>
      <c r="C120" s="124"/>
      <c r="D120" s="1"/>
      <c r="E120" s="124"/>
      <c r="F120" s="1"/>
      <c r="G120" s="214"/>
      <c r="H120" s="1"/>
    </row>
    <row r="121" spans="1:8" ht="18" customHeight="1" x14ac:dyDescent="0.3">
      <c r="A121" s="1"/>
      <c r="B121" s="1"/>
      <c r="C121" s="124"/>
      <c r="D121" s="1"/>
      <c r="E121" s="124"/>
      <c r="F121" s="1"/>
      <c r="G121" s="214"/>
      <c r="H121" s="1"/>
    </row>
    <row r="122" spans="1:8" ht="18" customHeight="1"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B411" s="1"/>
      <c r="C411" s="124"/>
      <c r="D411" s="1"/>
      <c r="E411" s="124"/>
      <c r="F411" s="1"/>
      <c r="G411" s="214"/>
      <c r="H411" s="1"/>
    </row>
    <row r="412" spans="1:8" x14ac:dyDescent="0.3">
      <c r="A412" s="1"/>
      <c r="B412" s="1"/>
      <c r="C412" s="124"/>
      <c r="D412" s="1"/>
      <c r="E412" s="124"/>
      <c r="F412" s="1"/>
      <c r="G412" s="214"/>
      <c r="H412" s="1"/>
    </row>
    <row r="413" spans="1:8" x14ac:dyDescent="0.3">
      <c r="A413" s="1"/>
      <c r="B413" s="1"/>
      <c r="C413" s="124"/>
      <c r="D413" s="1"/>
      <c r="E413" s="124"/>
      <c r="F413" s="1"/>
      <c r="G413" s="214"/>
      <c r="H413" s="1"/>
    </row>
    <row r="414" spans="1:8" x14ac:dyDescent="0.3">
      <c r="A414" s="1"/>
      <c r="B414" s="1"/>
      <c r="C414" s="124"/>
      <c r="D414" s="1"/>
      <c r="E414" s="124"/>
      <c r="F414" s="1"/>
      <c r="G414" s="214"/>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row r="446" spans="1:8" x14ac:dyDescent="0.3">
      <c r="A446" s="1"/>
      <c r="H446" s="1"/>
    </row>
    <row r="447" spans="1:8" x14ac:dyDescent="0.3">
      <c r="A447" s="1"/>
      <c r="H447" s="1"/>
    </row>
    <row r="448" spans="1:8" x14ac:dyDescent="0.3">
      <c r="A448" s="1"/>
      <c r="H448" s="1"/>
    </row>
    <row r="449" spans="1:8" x14ac:dyDescent="0.3">
      <c r="A449" s="1"/>
      <c r="H449" s="1"/>
    </row>
  </sheetData>
  <mergeCells count="76">
    <mergeCell ref="B99:F99"/>
    <mergeCell ref="B90:F90"/>
    <mergeCell ref="B92:E92"/>
    <mergeCell ref="B93:E93"/>
    <mergeCell ref="B97:F97"/>
    <mergeCell ref="B98:F98"/>
    <mergeCell ref="B87:F87"/>
    <mergeCell ref="B89:F89"/>
    <mergeCell ref="B68:F68"/>
    <mergeCell ref="B69:F69"/>
    <mergeCell ref="B70:F70"/>
    <mergeCell ref="B71:F71"/>
    <mergeCell ref="B72:F72"/>
    <mergeCell ref="B73:F73"/>
    <mergeCell ref="B74:F74"/>
    <mergeCell ref="J68:M68"/>
    <mergeCell ref="J64:O64"/>
    <mergeCell ref="J70:M70"/>
    <mergeCell ref="B81:G81"/>
    <mergeCell ref="B84:F8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5" location="Intrastat!J62" display="Intrastat!J62"/>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8"/>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4257812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359</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0" t="s">
        <v>158</v>
      </c>
      <c r="C61" s="551"/>
      <c r="D61" s="551"/>
      <c r="E61" s="551"/>
      <c r="F61" s="552"/>
      <c r="G61" s="237">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553" t="s">
        <v>188</v>
      </c>
      <c r="C63" s="554"/>
      <c r="D63" s="554"/>
      <c r="E63" s="554"/>
      <c r="F63" s="554"/>
      <c r="G63" s="555"/>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353">
        <f>E17</f>
        <v>0</v>
      </c>
      <c r="I82" s="59"/>
      <c r="P82" s="1"/>
    </row>
    <row r="83" spans="1:16" ht="21.75" customHeight="1" thickBot="1" x14ac:dyDescent="0.35">
      <c r="A83" s="1"/>
      <c r="B83" s="68"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FEBBRAIO!G97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36"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99:F99"/>
    <mergeCell ref="B90:F90"/>
    <mergeCell ref="B92:E92"/>
    <mergeCell ref="B93:E93"/>
    <mergeCell ref="B97:F97"/>
    <mergeCell ref="B98:F98"/>
    <mergeCell ref="B87:F87"/>
    <mergeCell ref="B89:F89"/>
    <mergeCell ref="B68:F68"/>
    <mergeCell ref="B69:F69"/>
    <mergeCell ref="B70:F70"/>
    <mergeCell ref="B71:F71"/>
    <mergeCell ref="B72:F72"/>
    <mergeCell ref="B73:F73"/>
    <mergeCell ref="B74:F74"/>
    <mergeCell ref="J68:M68"/>
    <mergeCell ref="J64:O64"/>
    <mergeCell ref="J70:M70"/>
    <mergeCell ref="B81:G81"/>
    <mergeCell ref="B84:F8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9"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9"/>
  <dimension ref="A1:R445"/>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360</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185</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9.5" customHeight="1" thickBot="1" x14ac:dyDescent="0.35">
      <c r="A61" s="1"/>
      <c r="B61" s="556" t="s">
        <v>158</v>
      </c>
      <c r="C61" s="557"/>
      <c r="D61" s="557"/>
      <c r="E61" s="557"/>
      <c r="F61" s="558"/>
      <c r="G61" s="354">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308</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240">
        <f>E17</f>
        <v>0</v>
      </c>
      <c r="I82" s="59"/>
      <c r="P82" s="1"/>
    </row>
    <row r="83" spans="1:16" ht="21.75" customHeight="1" thickBot="1" x14ac:dyDescent="0.35">
      <c r="A83" s="1"/>
      <c r="B83" s="68" t="s">
        <v>200</v>
      </c>
      <c r="C83" s="133"/>
      <c r="D83" s="69"/>
      <c r="E83" s="133"/>
      <c r="F83" s="61" t="s">
        <v>163</v>
      </c>
      <c r="G83" s="240">
        <f>O81</f>
        <v>0</v>
      </c>
      <c r="I83" s="57"/>
      <c r="P83" s="1"/>
    </row>
    <row r="84" spans="1:16" ht="21.75" customHeight="1" thickBot="1" x14ac:dyDescent="0.35">
      <c r="A84" s="1"/>
      <c r="B84" s="499" t="s">
        <v>199</v>
      </c>
      <c r="C84" s="500"/>
      <c r="D84" s="500"/>
      <c r="E84" s="500"/>
      <c r="F84" s="501"/>
      <c r="G84" s="228">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28">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28">
        <f>IF((G84-G87)&gt;0,(G84-G87),0)</f>
        <v>0</v>
      </c>
      <c r="P89" s="1"/>
    </row>
    <row r="90" spans="1:16" ht="21.75" customHeight="1" thickBot="1" x14ac:dyDescent="0.35">
      <c r="A90" s="1"/>
      <c r="B90" s="499" t="s">
        <v>203</v>
      </c>
      <c r="C90" s="500"/>
      <c r="D90" s="500"/>
      <c r="E90" s="500"/>
      <c r="F90" s="501"/>
      <c r="G90" s="228">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MARZO!G97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28">
        <f>IF((G90-G89+G92-G93+G94+G95)&gt;0,(G90-G89+G92-G93+G94+G95),0)</f>
        <v>0</v>
      </c>
    </row>
    <row r="98" spans="1:8" ht="21.75" customHeight="1" thickBot="1" x14ac:dyDescent="0.35">
      <c r="A98" s="1"/>
      <c r="B98" s="445" t="s">
        <v>92</v>
      </c>
      <c r="C98" s="446"/>
      <c r="D98" s="446"/>
      <c r="E98" s="446"/>
      <c r="F98" s="447"/>
      <c r="G98" s="244">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36" customHeight="1" x14ac:dyDescent="0.3">
      <c r="A108" s="1"/>
      <c r="B108" s="1"/>
      <c r="C108" s="124"/>
      <c r="D108" s="1"/>
      <c r="E108" s="124"/>
      <c r="F108" s="1"/>
      <c r="G108" s="214"/>
    </row>
    <row r="109" spans="1:8" ht="18"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c r="H111" s="1"/>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H22" location="Intrastat!J21" display="Intrastat!J21"/>
    <hyperlink ref="H37" location="Intrastat!J21" display="Intrastat!J21"/>
    <hyperlink ref="P62" location="Intrastat!J21" display="Intrastat!J21"/>
    <hyperlink ref="P57" location="Intrastat!J21" display="Intrastat!J21"/>
    <hyperlink ref="P21" location="VC!J50" display="VC!J50"/>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0"/>
  <dimension ref="A1:R446"/>
  <sheetViews>
    <sheetView zoomScale="80" zoomScaleNormal="80" workbookViewId="0">
      <selection activeCell="B21" sqref="B21:F25"/>
    </sheetView>
  </sheetViews>
  <sheetFormatPr defaultColWidth="9.140625" defaultRowHeight="16.5" x14ac:dyDescent="0.3"/>
  <cols>
    <col min="1" max="1" width="6" style="5" customWidth="1"/>
    <col min="2" max="2" width="8.5703125" style="5" customWidth="1"/>
    <col min="3" max="3" width="20.140625" style="25" customWidth="1"/>
    <col min="4" max="4" width="16.42578125" style="5" customWidth="1"/>
    <col min="5" max="5" width="20.42578125" style="25" customWidth="1"/>
    <col min="6" max="6" width="15" style="5" customWidth="1"/>
    <col min="7" max="7" width="17.5703125" style="46" customWidth="1"/>
    <col min="8" max="8" width="18.28515625" style="5" customWidth="1"/>
    <col min="9" max="9" width="6" style="5" customWidth="1"/>
    <col min="10" max="10" width="16.7109375" style="5" customWidth="1"/>
    <col min="11" max="11" width="21.7109375" style="25" customWidth="1"/>
    <col min="12" max="12" width="24.28515625" style="5" customWidth="1"/>
    <col min="13" max="13" width="23.42578125" style="25" customWidth="1"/>
    <col min="14" max="14" width="12.5703125" style="5" customWidth="1"/>
    <col min="15" max="15" width="17.7109375" style="46" customWidth="1"/>
    <col min="16" max="16" width="2.7109375" style="5" customWidth="1"/>
    <col min="17" max="17" width="20.140625" style="5" bestFit="1" customWidth="1"/>
    <col min="18" max="16384" width="9.140625" style="5"/>
  </cols>
  <sheetData>
    <row r="1" spans="1:15" ht="18.75" customHeight="1" x14ac:dyDescent="0.3">
      <c r="A1" s="451" t="s">
        <v>179</v>
      </c>
      <c r="B1" s="452"/>
      <c r="C1" s="452"/>
      <c r="D1" s="452"/>
      <c r="E1" s="452"/>
      <c r="F1" s="452"/>
      <c r="G1" s="452"/>
      <c r="H1" s="453"/>
    </row>
    <row r="2" spans="1:15" ht="21" customHeight="1" x14ac:dyDescent="0.3">
      <c r="A2" s="454" t="str">
        <f>+'Dati Generali'!B2</f>
        <v>INSERIRE NOME SOCIETA' nel FOGLIO DATI GENERALI</v>
      </c>
      <c r="B2" s="455"/>
      <c r="C2" s="455"/>
      <c r="D2" s="455"/>
      <c r="E2" s="455"/>
      <c r="F2" s="455"/>
      <c r="G2" s="455"/>
      <c r="H2" s="456"/>
    </row>
    <row r="3" spans="1:15" ht="4.5" customHeight="1" x14ac:dyDescent="0.3"/>
    <row r="4" spans="1:15" ht="4.5" customHeight="1" x14ac:dyDescent="0.3"/>
    <row r="5" spans="1:15" ht="20.25" customHeight="1" x14ac:dyDescent="0.25">
      <c r="B5" s="457" t="s">
        <v>361</v>
      </c>
      <c r="C5" s="458"/>
      <c r="D5" s="458"/>
      <c r="E5" s="458"/>
      <c r="F5" s="458"/>
      <c r="G5" s="459"/>
      <c r="O5" s="213"/>
    </row>
    <row r="6" spans="1:15" ht="4.5" customHeight="1" x14ac:dyDescent="0.3">
      <c r="N6" s="442"/>
      <c r="O6" s="442"/>
    </row>
    <row r="7" spans="1:15" ht="4.5" customHeight="1" x14ac:dyDescent="0.3">
      <c r="E7" s="135" t="str">
        <f>IF('Dati Generali'!F5="X","","La periodicità del contribuente è trimestrale: utilizzare i fogli corrispondenti")</f>
        <v/>
      </c>
      <c r="N7" s="442"/>
      <c r="O7" s="442"/>
    </row>
    <row r="8" spans="1:15" ht="4.5" customHeight="1" thickBot="1" x14ac:dyDescent="0.35">
      <c r="N8" s="442"/>
      <c r="O8" s="442"/>
    </row>
    <row r="9" spans="1:15" ht="20.25" customHeight="1" thickBot="1" x14ac:dyDescent="0.35">
      <c r="C9" s="460" t="s">
        <v>130</v>
      </c>
      <c r="D9" s="461"/>
      <c r="E9" s="462"/>
      <c r="K9" s="473" t="s">
        <v>131</v>
      </c>
      <c r="L9" s="474"/>
      <c r="M9" s="475"/>
      <c r="N9" s="442" t="s">
        <v>197</v>
      </c>
      <c r="O9" s="442"/>
    </row>
    <row r="10" spans="1:15" ht="18" customHeight="1" x14ac:dyDescent="0.3">
      <c r="C10" s="126" t="s">
        <v>22</v>
      </c>
      <c r="D10" s="87" t="s">
        <v>24</v>
      </c>
      <c r="E10" s="126" t="s">
        <v>23</v>
      </c>
      <c r="K10" s="139" t="s">
        <v>22</v>
      </c>
      <c r="L10" s="86" t="s">
        <v>24</v>
      </c>
      <c r="M10" s="139" t="s">
        <v>23</v>
      </c>
      <c r="N10" s="442"/>
      <c r="O10" s="442"/>
    </row>
    <row r="11" spans="1:15" ht="20.25" customHeight="1" x14ac:dyDescent="0.3">
      <c r="A11" s="1"/>
      <c r="B11" s="67" t="s">
        <v>126</v>
      </c>
      <c r="C11" s="201">
        <v>0</v>
      </c>
      <c r="D11" s="202">
        <v>0.04</v>
      </c>
      <c r="E11" s="203">
        <f>ROUND(C11*D11,2)</f>
        <v>0</v>
      </c>
      <c r="J11" s="200" t="s">
        <v>132</v>
      </c>
      <c r="K11" s="201">
        <v>0</v>
      </c>
      <c r="L11" s="202">
        <v>0.04</v>
      </c>
      <c r="M11" s="203">
        <f>ROUND(K11*L11,2)</f>
        <v>0</v>
      </c>
    </row>
    <row r="12" spans="1:15" ht="20.25" customHeight="1" x14ac:dyDescent="0.3">
      <c r="A12" s="1"/>
      <c r="B12" s="67" t="s">
        <v>127</v>
      </c>
      <c r="C12" s="201">
        <v>0</v>
      </c>
      <c r="D12" s="202">
        <v>0.05</v>
      </c>
      <c r="E12" s="203">
        <f>ROUND(C12*D12,2)</f>
        <v>0</v>
      </c>
      <c r="J12" s="200" t="s">
        <v>293</v>
      </c>
      <c r="K12" s="201">
        <v>0</v>
      </c>
      <c r="L12" s="202">
        <v>0.05</v>
      </c>
      <c r="M12" s="203">
        <f>ROUND(K12*L12,2)</f>
        <v>0</v>
      </c>
      <c r="N12" s="25"/>
    </row>
    <row r="13" spans="1:15" ht="20.25" customHeight="1" x14ac:dyDescent="0.3">
      <c r="A13" s="1"/>
      <c r="B13" s="67" t="s">
        <v>255</v>
      </c>
      <c r="C13" s="201">
        <v>0</v>
      </c>
      <c r="D13" s="202">
        <v>0.1</v>
      </c>
      <c r="E13" s="203">
        <f>ROUND(C13*D13,2)</f>
        <v>0</v>
      </c>
      <c r="H13" s="58"/>
      <c r="J13" s="200" t="s">
        <v>314</v>
      </c>
      <c r="K13" s="201">
        <v>0</v>
      </c>
      <c r="L13" s="202">
        <v>0.1</v>
      </c>
      <c r="M13" s="203">
        <f>ROUND(K13*L13,2)</f>
        <v>0</v>
      </c>
    </row>
    <row r="14" spans="1:15" ht="20.25" customHeight="1" x14ac:dyDescent="0.3">
      <c r="A14" s="1"/>
      <c r="B14" s="67" t="s">
        <v>128</v>
      </c>
      <c r="C14" s="201">
        <v>0</v>
      </c>
      <c r="D14" s="202">
        <v>0.22</v>
      </c>
      <c r="E14" s="203">
        <f>ROUND(C14*D14,2)</f>
        <v>0</v>
      </c>
      <c r="H14" s="58"/>
      <c r="J14" s="200" t="s">
        <v>311</v>
      </c>
      <c r="K14" s="201">
        <v>0</v>
      </c>
      <c r="L14" s="202">
        <v>0.22</v>
      </c>
      <c r="M14" s="203">
        <f>ROUND(K14*L14,2)</f>
        <v>0</v>
      </c>
    </row>
    <row r="15" spans="1:15" ht="20.25" customHeight="1" x14ac:dyDescent="0.3">
      <c r="A15" s="1"/>
      <c r="B15" s="67" t="s">
        <v>129</v>
      </c>
      <c r="C15" s="204">
        <f>SUM(C11:C14)</f>
        <v>0</v>
      </c>
      <c r="D15" s="205" t="s">
        <v>26</v>
      </c>
      <c r="E15" s="206">
        <f>SUM(E11:E14)</f>
        <v>0</v>
      </c>
      <c r="J15" s="36"/>
      <c r="K15" s="204">
        <f>SUM(K11:K14)</f>
        <v>0</v>
      </c>
      <c r="L15" s="205" t="s">
        <v>26</v>
      </c>
      <c r="M15" s="206">
        <f>SUM(M11:M14)</f>
        <v>0</v>
      </c>
    </row>
    <row r="16" spans="1:15" ht="20.25" customHeight="1" x14ac:dyDescent="0.3">
      <c r="A16" s="1"/>
      <c r="B16" s="67" t="s">
        <v>109</v>
      </c>
      <c r="C16" s="207" t="s">
        <v>25</v>
      </c>
      <c r="D16" s="208"/>
      <c r="E16" s="201">
        <v>0</v>
      </c>
      <c r="F16" s="1"/>
      <c r="J16" s="36"/>
      <c r="K16" s="207" t="s">
        <v>25</v>
      </c>
      <c r="L16" s="208"/>
      <c r="M16" s="201">
        <v>0</v>
      </c>
    </row>
    <row r="17" spans="1:16" ht="20.25" customHeight="1" x14ac:dyDescent="0.3">
      <c r="A17" s="1"/>
      <c r="B17" s="67" t="s">
        <v>240</v>
      </c>
      <c r="C17" s="209" t="s">
        <v>28</v>
      </c>
      <c r="D17" s="210"/>
      <c r="E17" s="211">
        <f>E15+E16</f>
        <v>0</v>
      </c>
      <c r="F17" s="1"/>
      <c r="J17" s="36"/>
      <c r="K17" s="209" t="s">
        <v>93</v>
      </c>
      <c r="L17" s="210"/>
      <c r="M17" s="211">
        <f>M15+M16</f>
        <v>0</v>
      </c>
    </row>
    <row r="18" spans="1:16" ht="8.25" customHeight="1" x14ac:dyDescent="0.3">
      <c r="A18" s="1"/>
      <c r="B18" s="1"/>
      <c r="C18" s="124"/>
      <c r="D18" s="1"/>
      <c r="E18" s="124"/>
      <c r="F18" s="1"/>
      <c r="G18" s="214"/>
      <c r="H18" s="1"/>
      <c r="J18" s="1"/>
      <c r="K18" s="124"/>
      <c r="L18" s="1"/>
      <c r="M18" s="124"/>
      <c r="N18" s="1"/>
      <c r="O18" s="214"/>
      <c r="P18" s="1"/>
    </row>
    <row r="19" spans="1:16" ht="18" customHeight="1" x14ac:dyDescent="0.25">
      <c r="A19" s="1"/>
      <c r="B19" s="463" t="s">
        <v>27</v>
      </c>
      <c r="C19" s="464"/>
      <c r="D19" s="464"/>
      <c r="E19" s="464"/>
      <c r="F19" s="464"/>
      <c r="G19" s="465"/>
      <c r="H19" s="1"/>
      <c r="J19" s="476" t="s">
        <v>33</v>
      </c>
      <c r="K19" s="477"/>
      <c r="L19" s="478"/>
      <c r="M19" s="477"/>
      <c r="N19" s="478"/>
      <c r="O19" s="479"/>
      <c r="P19" s="1"/>
    </row>
    <row r="20" spans="1:16" ht="7.5" customHeight="1" thickBot="1" x14ac:dyDescent="0.3">
      <c r="A20" s="1"/>
      <c r="B20" s="81"/>
      <c r="C20" s="125"/>
      <c r="D20" s="81"/>
      <c r="E20" s="125"/>
      <c r="F20" s="81"/>
      <c r="G20" s="229"/>
      <c r="H20" s="1"/>
      <c r="J20" s="82"/>
      <c r="K20" s="140"/>
      <c r="L20" s="82"/>
      <c r="M20" s="140"/>
      <c r="N20" s="83"/>
      <c r="O20" s="215"/>
      <c r="P20" s="1"/>
    </row>
    <row r="21" spans="1:16" ht="20.25" customHeight="1" thickBot="1" x14ac:dyDescent="0.3">
      <c r="A21" s="77" t="s">
        <v>181</v>
      </c>
      <c r="B21" s="470" t="s">
        <v>379</v>
      </c>
      <c r="C21" s="471"/>
      <c r="D21" s="471"/>
      <c r="E21" s="471"/>
      <c r="F21" s="472"/>
      <c r="G21" s="201">
        <v>0</v>
      </c>
      <c r="H21" s="1"/>
      <c r="J21" s="185" t="s">
        <v>34</v>
      </c>
      <c r="K21" s="187"/>
      <c r="L21" s="187"/>
      <c r="M21" s="187"/>
      <c r="N21" s="188" t="s">
        <v>124</v>
      </c>
      <c r="O21" s="216">
        <v>0</v>
      </c>
      <c r="P21" s="51" t="str">
        <f>IF(O21&gt;0, "COMPILARE QUADRO VC", "")</f>
        <v/>
      </c>
    </row>
    <row r="22" spans="1:16" ht="20.25" customHeight="1" x14ac:dyDescent="0.25">
      <c r="A22" s="77" t="s">
        <v>182</v>
      </c>
      <c r="B22" s="470" t="s">
        <v>94</v>
      </c>
      <c r="C22" s="471"/>
      <c r="D22" s="471"/>
      <c r="E22" s="471"/>
      <c r="F22" s="472"/>
      <c r="G22" s="201">
        <v>0</v>
      </c>
      <c r="H22" s="50" t="str">
        <f>IF(G22&gt;0,"VERIFICA INTRASTAT","")</f>
        <v/>
      </c>
      <c r="J22" s="189"/>
      <c r="K22" s="190"/>
      <c r="L22" s="190"/>
      <c r="M22" s="190"/>
      <c r="N22" s="191"/>
      <c r="O22" s="217"/>
      <c r="P22" s="51"/>
    </row>
    <row r="23" spans="1:16" ht="20.25" customHeight="1" x14ac:dyDescent="0.25">
      <c r="A23" s="77"/>
      <c r="B23" s="470" t="s">
        <v>125</v>
      </c>
      <c r="C23" s="471"/>
      <c r="D23" s="471"/>
      <c r="E23" s="471"/>
      <c r="F23" s="472"/>
      <c r="G23" s="201">
        <v>0</v>
      </c>
      <c r="H23" s="103"/>
      <c r="J23" s="185" t="s">
        <v>75</v>
      </c>
      <c r="K23" s="192"/>
      <c r="L23" s="192"/>
      <c r="M23" s="192"/>
      <c r="N23" s="193"/>
      <c r="O23" s="201">
        <v>0</v>
      </c>
      <c r="P23" s="1"/>
    </row>
    <row r="24" spans="1:16" ht="20.25" customHeight="1" x14ac:dyDescent="0.25">
      <c r="A24" s="77" t="s">
        <v>183</v>
      </c>
      <c r="B24" s="480" t="s">
        <v>39</v>
      </c>
      <c r="C24" s="480"/>
      <c r="D24" s="480"/>
      <c r="E24" s="480"/>
      <c r="F24" s="480"/>
      <c r="G24" s="230">
        <v>0</v>
      </c>
      <c r="H24" s="103"/>
      <c r="J24" s="185" t="s">
        <v>35</v>
      </c>
      <c r="K24" s="192"/>
      <c r="L24" s="192"/>
      <c r="M24" s="192"/>
      <c r="N24" s="193"/>
      <c r="O24" s="201">
        <v>0</v>
      </c>
      <c r="P24" s="1"/>
    </row>
    <row r="25" spans="1:16" ht="20.25" customHeight="1" thickBot="1" x14ac:dyDescent="0.3">
      <c r="A25" s="77" t="s">
        <v>180</v>
      </c>
      <c r="B25" s="470" t="s">
        <v>380</v>
      </c>
      <c r="C25" s="471"/>
      <c r="D25" s="471"/>
      <c r="E25" s="471"/>
      <c r="F25" s="472"/>
      <c r="G25" s="201">
        <v>0</v>
      </c>
      <c r="H25" s="1"/>
      <c r="J25" s="185" t="s">
        <v>36</v>
      </c>
      <c r="K25" s="192"/>
      <c r="L25" s="192"/>
      <c r="M25" s="192"/>
      <c r="N25" s="193"/>
      <c r="O25" s="201">
        <v>0</v>
      </c>
      <c r="P25" s="1"/>
    </row>
    <row r="26" spans="1:16" ht="20.25" customHeight="1" thickBot="1" x14ac:dyDescent="0.3">
      <c r="A26" s="1"/>
      <c r="B26" s="34"/>
      <c r="C26" s="127"/>
      <c r="D26" s="35"/>
      <c r="E26" s="481" t="s">
        <v>82</v>
      </c>
      <c r="F26" s="482"/>
      <c r="G26" s="231">
        <f>SUM(G21:G25)</f>
        <v>0</v>
      </c>
      <c r="H26" s="104"/>
      <c r="J26" s="185" t="s">
        <v>95</v>
      </c>
      <c r="K26" s="192"/>
      <c r="L26" s="192"/>
      <c r="M26" s="192"/>
      <c r="N26" s="193"/>
      <c r="O26" s="201">
        <v>0</v>
      </c>
      <c r="P26" s="1"/>
    </row>
    <row r="27" spans="1:16" ht="21" customHeight="1" thickBot="1" x14ac:dyDescent="0.3">
      <c r="A27" s="1"/>
      <c r="B27" s="34"/>
      <c r="C27" s="127"/>
      <c r="D27" s="35"/>
      <c r="E27" s="127"/>
      <c r="F27"/>
      <c r="G27" s="217"/>
      <c r="H27" s="1"/>
      <c r="J27" s="185" t="s">
        <v>178</v>
      </c>
      <c r="K27" s="192"/>
      <c r="L27" s="192"/>
      <c r="M27" s="192"/>
      <c r="N27" s="193"/>
      <c r="O27" s="201">
        <v>0</v>
      </c>
      <c r="P27" s="1"/>
    </row>
    <row r="28" spans="1:16" ht="21.75" customHeight="1" thickBot="1" x14ac:dyDescent="0.3">
      <c r="A28" s="1"/>
      <c r="B28" s="185" t="s">
        <v>43</v>
      </c>
      <c r="C28" s="186"/>
      <c r="D28" s="187"/>
      <c r="E28" s="186"/>
      <c r="F28" s="196" t="s">
        <v>40</v>
      </c>
      <c r="G28" s="216">
        <v>0</v>
      </c>
      <c r="H28" s="1"/>
      <c r="J28" s="194"/>
      <c r="K28" s="195"/>
      <c r="L28" s="195"/>
      <c r="M28" s="526" t="s">
        <v>296</v>
      </c>
      <c r="N28" s="527"/>
      <c r="O28" s="218">
        <f>SUM(O23:O27)</f>
        <v>0</v>
      </c>
      <c r="P28" s="1"/>
    </row>
    <row r="29" spans="1:16" ht="6" customHeight="1" thickBot="1" x14ac:dyDescent="0.35">
      <c r="A29" s="1"/>
      <c r="B29" s="34"/>
      <c r="C29" s="127"/>
      <c r="D29" s="35"/>
      <c r="E29" s="127"/>
      <c r="F29"/>
      <c r="G29" s="217"/>
      <c r="J29" s="36"/>
      <c r="K29" s="36"/>
      <c r="L29" s="36"/>
      <c r="M29" s="36"/>
      <c r="N29" s="46"/>
    </row>
    <row r="30" spans="1:16" ht="22.5" customHeight="1" thickBot="1" x14ac:dyDescent="0.3">
      <c r="A30" s="1"/>
      <c r="B30" s="529" t="s">
        <v>175</v>
      </c>
      <c r="C30" s="530"/>
      <c r="D30" s="530"/>
      <c r="E30" s="530"/>
      <c r="F30" s="531"/>
      <c r="G30" s="201">
        <v>0</v>
      </c>
      <c r="H30" s="1"/>
      <c r="J30" s="185" t="s">
        <v>172</v>
      </c>
      <c r="K30" s="187"/>
      <c r="L30" s="187"/>
      <c r="M30" s="187"/>
      <c r="N30" s="188" t="s">
        <v>297</v>
      </c>
      <c r="O30" s="216">
        <v>0</v>
      </c>
    </row>
    <row r="31" spans="1:16" ht="22.5" customHeight="1" x14ac:dyDescent="0.3">
      <c r="A31" s="1"/>
      <c r="B31" s="470" t="s">
        <v>30</v>
      </c>
      <c r="C31" s="471"/>
      <c r="D31" s="471"/>
      <c r="E31" s="471"/>
      <c r="F31" s="472"/>
      <c r="G31" s="201">
        <v>0</v>
      </c>
      <c r="H31" s="1"/>
      <c r="J31" s="36"/>
      <c r="K31" s="46"/>
      <c r="L31" s="36"/>
      <c r="M31" s="46"/>
      <c r="N31" s="36"/>
    </row>
    <row r="32" spans="1:16" ht="22.5" customHeight="1" thickBot="1" x14ac:dyDescent="0.3">
      <c r="A32" s="1"/>
      <c r="B32" s="470" t="s">
        <v>29</v>
      </c>
      <c r="C32" s="471"/>
      <c r="D32" s="471"/>
      <c r="E32" s="471"/>
      <c r="F32" s="472"/>
      <c r="G32" s="232">
        <v>0</v>
      </c>
      <c r="H32" s="1"/>
      <c r="J32" s="470" t="s">
        <v>76</v>
      </c>
      <c r="K32" s="528"/>
      <c r="L32" s="471"/>
      <c r="M32" s="528"/>
      <c r="N32" s="472"/>
      <c r="O32" s="201">
        <v>0</v>
      </c>
    </row>
    <row r="33" spans="1:18" ht="22.5" customHeight="1" thickBot="1" x14ac:dyDescent="0.3">
      <c r="A33" s="1"/>
      <c r="E33" s="481" t="s">
        <v>83</v>
      </c>
      <c r="F33" s="482"/>
      <c r="G33" s="231">
        <f>SUM(G30:G32)</f>
        <v>0</v>
      </c>
      <c r="H33" s="1"/>
      <c r="J33" s="470" t="s">
        <v>159</v>
      </c>
      <c r="K33" s="528"/>
      <c r="L33" s="471"/>
      <c r="M33" s="528"/>
      <c r="N33" s="472"/>
      <c r="O33" s="201">
        <v>0</v>
      </c>
    </row>
    <row r="34" spans="1:18" ht="20.25" customHeight="1" thickBot="1" x14ac:dyDescent="0.35">
      <c r="A34" s="1"/>
      <c r="H34" s="1"/>
      <c r="J34" s="34"/>
      <c r="K34" s="127"/>
      <c r="L34" s="35"/>
      <c r="M34" s="127"/>
      <c r="N34" s="61" t="s">
        <v>241</v>
      </c>
      <c r="O34" s="218">
        <f>SUM(O32:O33)</f>
        <v>0</v>
      </c>
    </row>
    <row r="35" spans="1:18" ht="21" customHeight="1" thickBot="1" x14ac:dyDescent="0.35">
      <c r="A35" s="1"/>
      <c r="B35" s="164" t="s">
        <v>31</v>
      </c>
      <c r="C35" s="128"/>
      <c r="D35" s="63"/>
      <c r="E35" s="128"/>
      <c r="F35" s="61" t="s">
        <v>41</v>
      </c>
      <c r="G35" s="216">
        <v>0</v>
      </c>
      <c r="H35" s="1"/>
    </row>
    <row r="36" spans="1:18" ht="18" customHeight="1" thickBot="1" x14ac:dyDescent="0.35">
      <c r="A36" s="1"/>
      <c r="H36" s="1"/>
      <c r="J36" s="185" t="s">
        <v>248</v>
      </c>
      <c r="K36" s="186"/>
      <c r="L36" s="63"/>
      <c r="M36" s="128"/>
      <c r="N36" s="61" t="s">
        <v>298</v>
      </c>
      <c r="O36" s="216">
        <v>0</v>
      </c>
    </row>
    <row r="37" spans="1:18" ht="21" customHeight="1" thickBot="1" x14ac:dyDescent="0.3">
      <c r="A37" s="1"/>
      <c r="B37" s="529" t="s">
        <v>177</v>
      </c>
      <c r="C37" s="530"/>
      <c r="D37" s="530"/>
      <c r="E37" s="530"/>
      <c r="F37" s="531"/>
      <c r="G37" s="201">
        <v>0</v>
      </c>
      <c r="H37" s="50" t="str">
        <f>IF(G37&gt;0,"VERIFICA INTRASTAT","")</f>
        <v/>
      </c>
      <c r="J37" s="194"/>
      <c r="K37" s="198"/>
      <c r="L37" s="35"/>
      <c r="M37" s="127"/>
      <c r="N37" s="53"/>
      <c r="O37" s="219"/>
    </row>
    <row r="38" spans="1:18" ht="21" customHeight="1" thickBot="1" x14ac:dyDescent="0.3">
      <c r="A38" s="1"/>
      <c r="B38" s="529" t="s">
        <v>176</v>
      </c>
      <c r="C38" s="530"/>
      <c r="D38" s="530"/>
      <c r="E38" s="530"/>
      <c r="F38" s="531"/>
      <c r="G38" s="232">
        <v>0</v>
      </c>
      <c r="H38" s="1"/>
      <c r="J38" s="185" t="s">
        <v>192</v>
      </c>
      <c r="K38" s="186"/>
      <c r="L38" s="63"/>
      <c r="M38" s="128"/>
      <c r="N38" s="61" t="s">
        <v>242</v>
      </c>
      <c r="O38" s="216">
        <v>0</v>
      </c>
    </row>
    <row r="39" spans="1:18" ht="21" customHeight="1" thickBot="1" x14ac:dyDescent="0.35">
      <c r="A39" s="1"/>
      <c r="B39" s="34"/>
      <c r="C39" s="127"/>
      <c r="D39" s="35"/>
      <c r="E39" s="481" t="s">
        <v>89</v>
      </c>
      <c r="F39" s="482"/>
      <c r="G39" s="231">
        <f>SUM(G37:G38)</f>
        <v>0</v>
      </c>
      <c r="H39" s="1"/>
      <c r="J39" s="36"/>
      <c r="K39" s="46"/>
    </row>
    <row r="40" spans="1:18" ht="18" customHeight="1" thickBot="1" x14ac:dyDescent="0.35">
      <c r="A40" s="1"/>
      <c r="H40" s="1"/>
      <c r="J40" s="185" t="s">
        <v>238</v>
      </c>
      <c r="K40" s="212"/>
      <c r="L40" s="165"/>
      <c r="M40" s="168"/>
      <c r="N40" s="61" t="s">
        <v>299</v>
      </c>
      <c r="O40" s="216">
        <v>0</v>
      </c>
    </row>
    <row r="41" spans="1:18" ht="18.75" customHeight="1" thickBot="1" x14ac:dyDescent="0.3">
      <c r="A41" s="77">
        <v>2</v>
      </c>
      <c r="B41" s="470" t="s">
        <v>32</v>
      </c>
      <c r="C41" s="471"/>
      <c r="D41" s="471"/>
      <c r="E41" s="471"/>
      <c r="F41" s="472"/>
      <c r="G41" s="201">
        <v>0</v>
      </c>
      <c r="H41" s="1"/>
      <c r="J41" s="185" t="s">
        <v>239</v>
      </c>
      <c r="K41" s="212"/>
      <c r="L41" s="165"/>
      <c r="M41" s="168"/>
      <c r="N41" s="61" t="s">
        <v>300</v>
      </c>
      <c r="O41" s="216">
        <v>0</v>
      </c>
    </row>
    <row r="42" spans="1:18" ht="18.75" customHeight="1" thickBot="1" x14ac:dyDescent="0.35">
      <c r="A42" s="77">
        <v>3</v>
      </c>
      <c r="B42" s="470" t="s">
        <v>84</v>
      </c>
      <c r="C42" s="471"/>
      <c r="D42" s="471"/>
      <c r="E42" s="471"/>
      <c r="F42" s="472"/>
      <c r="G42" s="233">
        <v>0</v>
      </c>
      <c r="J42" s="36"/>
      <c r="K42" s="46"/>
    </row>
    <row r="43" spans="1:18" ht="18.75" customHeight="1" thickBot="1" x14ac:dyDescent="0.3">
      <c r="A43" s="77">
        <v>4</v>
      </c>
      <c r="B43" s="470" t="s">
        <v>85</v>
      </c>
      <c r="C43" s="471"/>
      <c r="D43" s="471"/>
      <c r="E43" s="471"/>
      <c r="F43" s="472"/>
      <c r="G43" s="233">
        <v>0</v>
      </c>
      <c r="H43" s="1"/>
      <c r="I43" s="31"/>
      <c r="J43" s="185" t="s">
        <v>37</v>
      </c>
      <c r="K43" s="186"/>
      <c r="L43" s="63"/>
      <c r="M43" s="128"/>
      <c r="N43" s="61" t="s">
        <v>301</v>
      </c>
      <c r="O43" s="216">
        <v>0</v>
      </c>
    </row>
    <row r="44" spans="1:18" ht="18.75" customHeight="1" thickBot="1" x14ac:dyDescent="0.35">
      <c r="A44" s="77">
        <v>5</v>
      </c>
      <c r="B44" s="470" t="s">
        <v>86</v>
      </c>
      <c r="C44" s="471"/>
      <c r="D44" s="471"/>
      <c r="E44" s="471"/>
      <c r="F44" s="472"/>
      <c r="G44" s="234">
        <v>0</v>
      </c>
      <c r="H44" s="1"/>
    </row>
    <row r="45" spans="1:18" ht="18.75" customHeight="1" thickBot="1" x14ac:dyDescent="0.35">
      <c r="A45" s="77">
        <v>6</v>
      </c>
      <c r="B45" s="470" t="s">
        <v>87</v>
      </c>
      <c r="C45" s="471"/>
      <c r="D45" s="471"/>
      <c r="E45" s="471"/>
      <c r="F45" s="472"/>
      <c r="G45" s="235">
        <v>0</v>
      </c>
      <c r="H45" s="1"/>
      <c r="J45" s="506" t="s">
        <v>295</v>
      </c>
      <c r="K45" s="507"/>
      <c r="L45" s="508"/>
      <c r="M45" s="507"/>
      <c r="N45" s="509"/>
      <c r="O45" s="220">
        <f>K15+O21+O28+O30+O34+O36+O40-O43+O38</f>
        <v>0</v>
      </c>
    </row>
    <row r="46" spans="1:18" ht="18.75" customHeight="1" thickBot="1" x14ac:dyDescent="0.35">
      <c r="A46" s="77">
        <v>7</v>
      </c>
      <c r="B46" s="470" t="s">
        <v>88</v>
      </c>
      <c r="C46" s="471"/>
      <c r="D46" s="471"/>
      <c r="E46" s="471"/>
      <c r="F46" s="472"/>
      <c r="G46" s="236">
        <v>0</v>
      </c>
      <c r="P46" s="1"/>
    </row>
    <row r="47" spans="1:18" ht="18.75" customHeight="1" thickBot="1" x14ac:dyDescent="0.3">
      <c r="A47" s="77">
        <v>8</v>
      </c>
      <c r="B47" s="470" t="s">
        <v>154</v>
      </c>
      <c r="C47" s="471"/>
      <c r="D47" s="471"/>
      <c r="E47" s="471"/>
      <c r="F47" s="472"/>
      <c r="G47" s="236">
        <v>0</v>
      </c>
      <c r="H47" s="1"/>
      <c r="J47" s="510" t="s">
        <v>189</v>
      </c>
      <c r="K47" s="511"/>
      <c r="L47" s="512"/>
      <c r="M47" s="511"/>
      <c r="N47" s="512"/>
      <c r="O47" s="513"/>
      <c r="P47" s="1"/>
      <c r="R47" s="23"/>
    </row>
    <row r="48" spans="1:18" ht="18.75" customHeight="1" thickBot="1" x14ac:dyDescent="0.3">
      <c r="A48" s="77">
        <v>9</v>
      </c>
      <c r="B48" s="470" t="s">
        <v>155</v>
      </c>
      <c r="C48" s="471"/>
      <c r="D48" s="471"/>
      <c r="E48" s="471"/>
      <c r="F48" s="472"/>
      <c r="G48" s="236">
        <v>0</v>
      </c>
      <c r="H48" s="1"/>
      <c r="J48" s="532" t="s">
        <v>96</v>
      </c>
      <c r="K48" s="533"/>
      <c r="L48" s="534"/>
      <c r="M48" s="533"/>
      <c r="N48" s="535"/>
      <c r="O48" s="201">
        <v>0</v>
      </c>
      <c r="P48" s="1"/>
    </row>
    <row r="49" spans="1:18" ht="18.75" customHeight="1" thickBot="1" x14ac:dyDescent="0.3">
      <c r="A49" s="1"/>
      <c r="B49" s="494" t="s">
        <v>374</v>
      </c>
      <c r="C49" s="494"/>
      <c r="D49" s="495"/>
      <c r="E49" s="481" t="s">
        <v>119</v>
      </c>
      <c r="F49" s="482"/>
      <c r="G49" s="231">
        <f>SUM(G41:G48)</f>
        <v>0</v>
      </c>
      <c r="H49" s="1"/>
      <c r="J49" s="466" t="s">
        <v>173</v>
      </c>
      <c r="K49" s="467"/>
      <c r="L49" s="468"/>
      <c r="M49" s="467"/>
      <c r="N49" s="469"/>
      <c r="O49" s="201">
        <v>0</v>
      </c>
    </row>
    <row r="50" spans="1:18" ht="18" customHeight="1" x14ac:dyDescent="0.3">
      <c r="A50" s="1"/>
      <c r="H50" s="1"/>
      <c r="J50" s="466" t="s">
        <v>100</v>
      </c>
      <c r="K50" s="467"/>
      <c r="L50" s="468"/>
      <c r="M50" s="467"/>
      <c r="N50" s="469"/>
      <c r="O50" s="201">
        <v>0</v>
      </c>
    </row>
    <row r="51" spans="1:18" ht="20.25" customHeight="1" x14ac:dyDescent="0.25">
      <c r="A51" s="1"/>
      <c r="B51" s="470" t="s">
        <v>184</v>
      </c>
      <c r="C51" s="471"/>
      <c r="D51" s="471"/>
      <c r="E51" s="471"/>
      <c r="F51" s="472"/>
      <c r="G51" s="201">
        <v>0</v>
      </c>
      <c r="H51" s="1"/>
      <c r="J51" s="466" t="s">
        <v>100</v>
      </c>
      <c r="K51" s="467"/>
      <c r="L51" s="468"/>
      <c r="M51" s="467"/>
      <c r="N51" s="469"/>
      <c r="O51" s="201">
        <v>0</v>
      </c>
    </row>
    <row r="52" spans="1:18" ht="20.25" customHeight="1" thickBot="1" x14ac:dyDescent="0.3">
      <c r="A52" s="1"/>
      <c r="B52" s="470" t="s">
        <v>377</v>
      </c>
      <c r="C52" s="471"/>
      <c r="D52" s="471"/>
      <c r="E52" s="471"/>
      <c r="F52" s="472"/>
      <c r="G52" s="230">
        <v>0</v>
      </c>
      <c r="H52" s="1"/>
      <c r="J52" s="466" t="s">
        <v>100</v>
      </c>
      <c r="K52" s="467"/>
      <c r="L52" s="468"/>
      <c r="M52" s="467"/>
      <c r="N52" s="469"/>
      <c r="O52" s="201">
        <v>0</v>
      </c>
      <c r="R52" s="23"/>
    </row>
    <row r="53" spans="1:18" ht="20.25" customHeight="1" thickBot="1" x14ac:dyDescent="0.35">
      <c r="A53" s="1"/>
      <c r="B53" s="34"/>
      <c r="C53" s="127"/>
      <c r="D53" s="35"/>
      <c r="E53" s="481" t="s">
        <v>120</v>
      </c>
      <c r="F53" s="482"/>
      <c r="G53" s="231">
        <f>SUM(G51:G52)</f>
        <v>0</v>
      </c>
      <c r="H53" s="1"/>
      <c r="J53" s="90"/>
      <c r="K53" s="142" t="s">
        <v>190</v>
      </c>
      <c r="L53" s="91"/>
      <c r="M53" s="145"/>
      <c r="N53" s="92"/>
      <c r="O53" s="221">
        <f>O45+SUM(O48:O52)</f>
        <v>0</v>
      </c>
    </row>
    <row r="54" spans="1:18" ht="4.5" customHeight="1" thickBot="1" x14ac:dyDescent="0.35">
      <c r="A54" s="1"/>
      <c r="B54" s="34"/>
      <c r="C54" s="127"/>
      <c r="D54" s="35"/>
      <c r="E54" s="127"/>
      <c r="F54"/>
      <c r="G54" s="217"/>
      <c r="H54" s="1"/>
      <c r="K54" s="49"/>
      <c r="O54" s="222"/>
      <c r="Q54" s="50" t="str">
        <f>IF(N55&gt;0,"VERIFICA INTRASTAT","")</f>
        <v/>
      </c>
    </row>
    <row r="55" spans="1:18" ht="18" customHeight="1" thickBot="1" x14ac:dyDescent="0.35">
      <c r="A55" s="1"/>
      <c r="B55" s="185" t="s">
        <v>186</v>
      </c>
      <c r="C55" s="186"/>
      <c r="D55" s="187"/>
      <c r="E55" s="186"/>
      <c r="F55" s="197" t="s">
        <v>42</v>
      </c>
      <c r="G55" s="216">
        <v>0</v>
      </c>
      <c r="H55" s="1"/>
      <c r="P55" s="1"/>
    </row>
    <row r="56" spans="1:18" ht="18" customHeight="1" thickBot="1" x14ac:dyDescent="0.3">
      <c r="A56" s="1"/>
      <c r="B56" s="194"/>
      <c r="C56" s="198"/>
      <c r="D56" s="195"/>
      <c r="E56" s="198"/>
      <c r="F56" s="199"/>
      <c r="G56" s="217"/>
      <c r="H56" s="1"/>
      <c r="J56" s="514" t="s">
        <v>194</v>
      </c>
      <c r="K56" s="515"/>
      <c r="L56" s="516"/>
      <c r="M56" s="515"/>
      <c r="N56" s="516"/>
      <c r="O56" s="517"/>
    </row>
    <row r="57" spans="1:18" ht="18" customHeight="1" thickBot="1" x14ac:dyDescent="0.35">
      <c r="A57" s="1"/>
      <c r="B57" s="185" t="s">
        <v>187</v>
      </c>
      <c r="C57" s="186"/>
      <c r="D57" s="187"/>
      <c r="E57" s="186"/>
      <c r="F57" s="197" t="s">
        <v>121</v>
      </c>
      <c r="G57" s="216">
        <v>0</v>
      </c>
      <c r="J57" s="245" t="s">
        <v>208</v>
      </c>
      <c r="K57" s="143"/>
      <c r="L57" s="93"/>
      <c r="M57" s="146" t="s">
        <v>302</v>
      </c>
      <c r="N57" s="247">
        <v>0</v>
      </c>
      <c r="O57" s="223">
        <f>N57*0.22</f>
        <v>0</v>
      </c>
      <c r="P57" s="50" t="str">
        <f>IF(O57&gt;0,"VERIFICA INTRASTAT","")</f>
        <v/>
      </c>
    </row>
    <row r="58" spans="1:18" ht="18" customHeight="1" thickBot="1" x14ac:dyDescent="0.35">
      <c r="A58" s="1"/>
      <c r="B58" s="194"/>
      <c r="C58" s="198"/>
      <c r="D58" s="195"/>
      <c r="E58" s="198"/>
      <c r="F58" s="199"/>
      <c r="G58" s="217"/>
      <c r="J58" s="245" t="s">
        <v>78</v>
      </c>
      <c r="K58" s="143"/>
      <c r="L58" s="93"/>
      <c r="M58" s="146" t="s">
        <v>303</v>
      </c>
      <c r="N58" s="247">
        <v>0</v>
      </c>
      <c r="O58" s="223">
        <f>N58*0.22</f>
        <v>0</v>
      </c>
      <c r="P58" s="1"/>
    </row>
    <row r="59" spans="1:18" ht="18" customHeight="1" thickBot="1" x14ac:dyDescent="0.35">
      <c r="A59" s="1"/>
      <c r="B59" s="185" t="s">
        <v>157</v>
      </c>
      <c r="C59" s="186"/>
      <c r="D59" s="187"/>
      <c r="E59" s="186"/>
      <c r="F59" s="197" t="s">
        <v>156</v>
      </c>
      <c r="G59" s="216">
        <v>0</v>
      </c>
      <c r="J59" s="245" t="s">
        <v>79</v>
      </c>
      <c r="K59" s="143"/>
      <c r="L59" s="93"/>
      <c r="M59" s="146" t="s">
        <v>304</v>
      </c>
      <c r="N59" s="247">
        <v>0</v>
      </c>
      <c r="O59" s="223">
        <f>N59*0.22</f>
        <v>0</v>
      </c>
      <c r="P59" s="1"/>
    </row>
    <row r="60" spans="1:18" ht="18" customHeight="1" thickBot="1" x14ac:dyDescent="0.35">
      <c r="A60" s="1"/>
      <c r="B60" s="34"/>
      <c r="C60" s="127"/>
      <c r="D60" s="35"/>
      <c r="E60" s="136"/>
      <c r="F60" s="65"/>
      <c r="G60" s="219"/>
      <c r="H60" s="122" t="s">
        <v>268</v>
      </c>
      <c r="J60" s="245" t="s">
        <v>80</v>
      </c>
      <c r="K60" s="143"/>
      <c r="L60" s="93"/>
      <c r="M60" s="147" t="s">
        <v>305</v>
      </c>
      <c r="N60" s="248">
        <v>0</v>
      </c>
      <c r="O60" s="223">
        <f>N60*0.22</f>
        <v>0</v>
      </c>
      <c r="P60" s="1"/>
    </row>
    <row r="61" spans="1:18" ht="18.75" customHeight="1" thickBot="1" x14ac:dyDescent="0.35">
      <c r="A61" s="1"/>
      <c r="B61" s="559" t="s">
        <v>376</v>
      </c>
      <c r="C61" s="560"/>
      <c r="D61" s="560"/>
      <c r="E61" s="560"/>
      <c r="F61" s="561"/>
      <c r="G61" s="354">
        <f>C15+G26+G28+G33+G35+G39+G49+G53+G55-G57-G59</f>
        <v>0</v>
      </c>
      <c r="H61" s="123">
        <f>+G61+G59</f>
        <v>0</v>
      </c>
      <c r="J61" s="36"/>
      <c r="N61" s="36"/>
      <c r="P61" s="1"/>
    </row>
    <row r="62" spans="1:18" ht="18" customHeight="1" x14ac:dyDescent="0.3">
      <c r="A62" s="1"/>
      <c r="B62" s="54"/>
      <c r="C62" s="129"/>
      <c r="D62" s="55"/>
      <c r="E62" s="129"/>
      <c r="F62" s="56"/>
      <c r="J62" s="246" t="s">
        <v>193</v>
      </c>
      <c r="K62" s="144"/>
      <c r="L62" s="85"/>
      <c r="M62" s="144"/>
      <c r="N62" s="249"/>
      <c r="O62" s="201">
        <v>0</v>
      </c>
      <c r="P62" s="50" t="str">
        <f>IF(O62&gt;0,"VERIFICA INTRASTAT","")</f>
        <v/>
      </c>
    </row>
    <row r="63" spans="1:18" ht="21.75" customHeight="1" x14ac:dyDescent="0.3">
      <c r="A63" s="1"/>
      <c r="B63" s="484" t="s">
        <v>188</v>
      </c>
      <c r="C63" s="485"/>
      <c r="D63" s="485"/>
      <c r="E63" s="485"/>
      <c r="F63" s="485"/>
      <c r="G63" s="486"/>
      <c r="P63" s="1"/>
    </row>
    <row r="64" spans="1:18" ht="21.75" customHeight="1" thickBot="1" x14ac:dyDescent="0.35">
      <c r="A64" s="1"/>
      <c r="B64" s="466" t="s">
        <v>136</v>
      </c>
      <c r="C64" s="468"/>
      <c r="D64" s="468"/>
      <c r="E64" s="468"/>
      <c r="F64" s="469"/>
      <c r="G64" s="201">
        <v>0</v>
      </c>
      <c r="H64" s="50"/>
      <c r="J64" s="487" t="s">
        <v>310</v>
      </c>
      <c r="K64" s="488"/>
      <c r="L64" s="489"/>
      <c r="M64" s="488"/>
      <c r="N64" s="489"/>
      <c r="O64" s="490"/>
      <c r="P64" s="1"/>
    </row>
    <row r="65" spans="1:16" ht="21.75" customHeight="1" thickBot="1" x14ac:dyDescent="0.3">
      <c r="A65" s="1"/>
      <c r="B65" s="466" t="s">
        <v>139</v>
      </c>
      <c r="C65" s="468"/>
      <c r="D65" s="468"/>
      <c r="E65" s="468"/>
      <c r="F65" s="469"/>
      <c r="G65" s="201">
        <v>0</v>
      </c>
      <c r="H65" s="1"/>
      <c r="J65" s="518" t="s">
        <v>206</v>
      </c>
      <c r="K65" s="519"/>
      <c r="L65" s="520"/>
      <c r="M65" s="521"/>
      <c r="N65" s="52" t="s">
        <v>306</v>
      </c>
      <c r="O65" s="224">
        <v>0</v>
      </c>
      <c r="P65" s="1"/>
    </row>
    <row r="66" spans="1:16" ht="21.75" customHeight="1" thickBot="1" x14ac:dyDescent="0.3">
      <c r="A66" s="1"/>
      <c r="B66" s="466" t="s">
        <v>141</v>
      </c>
      <c r="C66" s="468"/>
      <c r="D66" s="468"/>
      <c r="E66" s="468"/>
      <c r="F66" s="469"/>
      <c r="G66" s="201">
        <v>0</v>
      </c>
      <c r="H66" s="1"/>
      <c r="J66" s="518" t="s">
        <v>207</v>
      </c>
      <c r="K66" s="519"/>
      <c r="L66" s="520"/>
      <c r="M66" s="521"/>
      <c r="N66" s="52" t="s">
        <v>307</v>
      </c>
      <c r="O66" s="224">
        <v>0</v>
      </c>
      <c r="P66" s="1"/>
    </row>
    <row r="67" spans="1:16" ht="21.75" customHeight="1" thickBot="1" x14ac:dyDescent="0.3">
      <c r="A67" s="1"/>
      <c r="B67" s="466" t="s">
        <v>269</v>
      </c>
      <c r="C67" s="468"/>
      <c r="D67" s="468"/>
      <c r="E67" s="468"/>
      <c r="F67" s="469"/>
      <c r="G67" s="201">
        <v>0</v>
      </c>
      <c r="H67" s="1"/>
      <c r="J67" s="518" t="s">
        <v>122</v>
      </c>
      <c r="K67" s="519"/>
      <c r="L67" s="520"/>
      <c r="M67" s="521"/>
      <c r="N67" s="52" t="s">
        <v>315</v>
      </c>
      <c r="O67" s="224">
        <v>0</v>
      </c>
    </row>
    <row r="68" spans="1:16" ht="21.75" customHeight="1" thickBot="1" x14ac:dyDescent="0.3">
      <c r="A68" s="1"/>
      <c r="B68" s="466" t="s">
        <v>148</v>
      </c>
      <c r="C68" s="468"/>
      <c r="D68" s="468"/>
      <c r="E68" s="468"/>
      <c r="F68" s="469"/>
      <c r="G68" s="230">
        <v>0</v>
      </c>
      <c r="H68" s="1"/>
      <c r="J68" s="518" t="s">
        <v>123</v>
      </c>
      <c r="K68" s="519"/>
      <c r="L68" s="520"/>
      <c r="M68" s="521"/>
      <c r="N68" s="52" t="s">
        <v>309</v>
      </c>
      <c r="O68" s="224">
        <f>O45-O65-O66-O67</f>
        <v>0</v>
      </c>
      <c r="P68" s="1"/>
    </row>
    <row r="69" spans="1:16" ht="21.75" customHeight="1" thickBot="1" x14ac:dyDescent="0.35">
      <c r="A69" s="1"/>
      <c r="B69" s="466" t="s">
        <v>151</v>
      </c>
      <c r="C69" s="468"/>
      <c r="D69" s="468"/>
      <c r="E69" s="468"/>
      <c r="F69" s="469"/>
      <c r="G69" s="230">
        <v>0</v>
      </c>
      <c r="H69" s="1"/>
      <c r="P69" s="1"/>
    </row>
    <row r="70" spans="1:16" ht="21.75" customHeight="1" thickBot="1" x14ac:dyDescent="0.3">
      <c r="A70" s="1"/>
      <c r="B70" s="466" t="s">
        <v>211</v>
      </c>
      <c r="C70" s="468"/>
      <c r="D70" s="468"/>
      <c r="E70" s="468"/>
      <c r="F70" s="469"/>
      <c r="G70" s="201">
        <v>0</v>
      </c>
      <c r="H70" s="1"/>
      <c r="J70" s="522" t="s">
        <v>198</v>
      </c>
      <c r="K70" s="523"/>
      <c r="L70" s="524"/>
      <c r="M70" s="525"/>
      <c r="N70" s="95" t="s">
        <v>22</v>
      </c>
      <c r="O70" s="225" t="s">
        <v>23</v>
      </c>
      <c r="P70" s="1"/>
    </row>
    <row r="71" spans="1:16" ht="21.75" customHeight="1" thickBot="1" x14ac:dyDescent="0.3">
      <c r="A71" s="1"/>
      <c r="B71" s="466" t="s">
        <v>375</v>
      </c>
      <c r="C71" s="468"/>
      <c r="D71" s="468"/>
      <c r="E71" s="468"/>
      <c r="F71" s="469"/>
      <c r="G71" s="201">
        <v>0</v>
      </c>
      <c r="H71" s="1"/>
      <c r="J71" s="250" t="s">
        <v>137</v>
      </c>
      <c r="K71" s="251"/>
      <c r="L71" s="252"/>
      <c r="M71" s="148" t="s">
        <v>133</v>
      </c>
      <c r="N71" s="94">
        <f t="shared" ref="N71:N80" si="0">G64</f>
        <v>0</v>
      </c>
      <c r="O71" s="226">
        <f>N71*0.22</f>
        <v>0</v>
      </c>
      <c r="P71" s="1"/>
    </row>
    <row r="72" spans="1:16" ht="21.75" customHeight="1" thickBot="1" x14ac:dyDescent="0.3">
      <c r="A72" s="1"/>
      <c r="B72" s="466" t="s">
        <v>210</v>
      </c>
      <c r="C72" s="468"/>
      <c r="D72" s="468"/>
      <c r="E72" s="468"/>
      <c r="F72" s="469"/>
      <c r="G72" s="201">
        <v>0</v>
      </c>
      <c r="H72" s="1"/>
      <c r="J72" s="253" t="s">
        <v>138</v>
      </c>
      <c r="K72" s="254"/>
      <c r="L72" s="255"/>
      <c r="M72" s="147" t="s">
        <v>134</v>
      </c>
      <c r="N72" s="84">
        <f t="shared" si="0"/>
        <v>0</v>
      </c>
      <c r="O72" s="227">
        <f t="shared" ref="O72:O80" si="1">N72*0.22</f>
        <v>0</v>
      </c>
      <c r="P72" s="1"/>
    </row>
    <row r="73" spans="1:16" ht="21.75" customHeight="1" thickBot="1" x14ac:dyDescent="0.3">
      <c r="A73" s="1"/>
      <c r="B73" s="466" t="s">
        <v>209</v>
      </c>
      <c r="C73" s="468"/>
      <c r="D73" s="468"/>
      <c r="E73" s="468"/>
      <c r="F73" s="469"/>
      <c r="G73" s="201">
        <v>0</v>
      </c>
      <c r="H73" s="1"/>
      <c r="J73" s="253" t="s">
        <v>140</v>
      </c>
      <c r="K73" s="254"/>
      <c r="L73" s="255"/>
      <c r="M73" s="147" t="s">
        <v>135</v>
      </c>
      <c r="N73" s="84">
        <f t="shared" si="0"/>
        <v>0</v>
      </c>
      <c r="O73" s="227">
        <f t="shared" si="1"/>
        <v>0</v>
      </c>
      <c r="P73" s="1"/>
    </row>
    <row r="74" spans="1:16" ht="21.75" customHeight="1" thickBot="1" x14ac:dyDescent="0.3">
      <c r="A74" s="1"/>
      <c r="B74" s="466" t="s">
        <v>99</v>
      </c>
      <c r="C74" s="468"/>
      <c r="D74" s="468"/>
      <c r="E74" s="468"/>
      <c r="F74" s="469"/>
      <c r="G74" s="201">
        <v>0</v>
      </c>
      <c r="H74" s="1"/>
      <c r="J74" s="253" t="s">
        <v>270</v>
      </c>
      <c r="K74" s="254"/>
      <c r="L74" s="255"/>
      <c r="M74" s="147" t="s">
        <v>142</v>
      </c>
      <c r="N74" s="84">
        <f t="shared" si="0"/>
        <v>0</v>
      </c>
      <c r="O74" s="227">
        <f t="shared" si="1"/>
        <v>0</v>
      </c>
      <c r="P74" s="1"/>
    </row>
    <row r="75" spans="1:16" ht="21.75" customHeight="1" thickBot="1" x14ac:dyDescent="0.3">
      <c r="A75" s="1"/>
      <c r="B75" s="253" t="s">
        <v>152</v>
      </c>
      <c r="C75" s="254"/>
      <c r="D75" s="256"/>
      <c r="E75" s="254"/>
      <c r="F75" s="261"/>
      <c r="G75" s="201">
        <v>0</v>
      </c>
      <c r="H75" s="1"/>
      <c r="J75" s="253" t="s">
        <v>147</v>
      </c>
      <c r="K75" s="254"/>
      <c r="L75" s="255"/>
      <c r="M75" s="147" t="s">
        <v>143</v>
      </c>
      <c r="N75" s="84">
        <f t="shared" si="0"/>
        <v>0</v>
      </c>
      <c r="O75" s="227">
        <f t="shared" si="1"/>
        <v>0</v>
      </c>
      <c r="P75" s="1"/>
    </row>
    <row r="76" spans="1:16" ht="21.75" customHeight="1" thickBot="1" x14ac:dyDescent="0.3">
      <c r="A76" s="1"/>
      <c r="B76" s="253" t="s">
        <v>96</v>
      </c>
      <c r="C76" s="254"/>
      <c r="D76" s="256"/>
      <c r="E76" s="254"/>
      <c r="F76" s="261"/>
      <c r="G76" s="201">
        <v>0</v>
      </c>
      <c r="H76" s="1"/>
      <c r="J76" s="253" t="s">
        <v>149</v>
      </c>
      <c r="K76" s="254"/>
      <c r="L76" s="255"/>
      <c r="M76" s="147" t="s">
        <v>253</v>
      </c>
      <c r="N76" s="84">
        <f t="shared" si="0"/>
        <v>0</v>
      </c>
      <c r="O76" s="227">
        <f t="shared" si="1"/>
        <v>0</v>
      </c>
      <c r="P76" s="1"/>
    </row>
    <row r="77" spans="1:16" ht="21.75" customHeight="1" thickBot="1" x14ac:dyDescent="0.3">
      <c r="A77" s="1"/>
      <c r="B77" s="345" t="s">
        <v>100</v>
      </c>
      <c r="C77" s="346"/>
      <c r="D77" s="347"/>
      <c r="E77" s="346"/>
      <c r="F77" s="348"/>
      <c r="G77" s="230">
        <v>0</v>
      </c>
      <c r="J77" s="253" t="s">
        <v>150</v>
      </c>
      <c r="K77" s="254"/>
      <c r="L77" s="255"/>
      <c r="M77" s="147" t="s">
        <v>144</v>
      </c>
      <c r="N77" s="84">
        <f t="shared" si="0"/>
        <v>0</v>
      </c>
      <c r="O77" s="227">
        <f t="shared" si="1"/>
        <v>0</v>
      </c>
      <c r="P77" s="1"/>
    </row>
    <row r="78" spans="1:16" ht="21.75" customHeight="1" thickBot="1" x14ac:dyDescent="0.35">
      <c r="A78" s="1"/>
      <c r="B78" s="101"/>
      <c r="C78" s="131" t="s">
        <v>212</v>
      </c>
      <c r="D78" s="99"/>
      <c r="E78" s="137"/>
      <c r="F78" s="100"/>
      <c r="G78" s="238">
        <f>SUM(G64:G77)</f>
        <v>0</v>
      </c>
      <c r="J78" s="253" t="s">
        <v>171</v>
      </c>
      <c r="K78" s="254"/>
      <c r="L78" s="255"/>
      <c r="M78" s="147" t="s">
        <v>254</v>
      </c>
      <c r="N78" s="84">
        <f t="shared" si="0"/>
        <v>0</v>
      </c>
      <c r="O78" s="227">
        <f t="shared" si="1"/>
        <v>0</v>
      </c>
      <c r="P78" s="1" t="s">
        <v>170</v>
      </c>
    </row>
    <row r="79" spans="1:16" ht="21.75" customHeight="1" thickBot="1" x14ac:dyDescent="0.35">
      <c r="A79" s="1"/>
      <c r="B79" s="98" t="s">
        <v>213</v>
      </c>
      <c r="C79" s="132"/>
      <c r="D79" s="88"/>
      <c r="E79" s="138"/>
      <c r="F79" s="89"/>
      <c r="G79" s="239">
        <f>G78+G61+G59</f>
        <v>0</v>
      </c>
      <c r="J79" s="253" t="s">
        <v>162</v>
      </c>
      <c r="K79" s="254"/>
      <c r="L79" s="255"/>
      <c r="M79" s="147" t="s">
        <v>160</v>
      </c>
      <c r="N79" s="84">
        <f t="shared" si="0"/>
        <v>0</v>
      </c>
      <c r="O79" s="227">
        <f t="shared" si="1"/>
        <v>0</v>
      </c>
      <c r="P79" s="1"/>
    </row>
    <row r="80" spans="1:16" ht="21.75" customHeight="1" thickBot="1" x14ac:dyDescent="0.35">
      <c r="A80" s="1"/>
      <c r="J80" s="466" t="s">
        <v>164</v>
      </c>
      <c r="K80" s="467"/>
      <c r="L80" s="483"/>
      <c r="M80" s="147" t="s">
        <v>161</v>
      </c>
      <c r="N80" s="84">
        <f t="shared" si="0"/>
        <v>0</v>
      </c>
      <c r="O80" s="227">
        <f t="shared" si="1"/>
        <v>0</v>
      </c>
      <c r="P80" s="1"/>
    </row>
    <row r="81" spans="1:16" ht="21.75" customHeight="1" thickBot="1" x14ac:dyDescent="0.3">
      <c r="A81" s="1"/>
      <c r="B81" s="496" t="s">
        <v>191</v>
      </c>
      <c r="C81" s="497"/>
      <c r="D81" s="497"/>
      <c r="E81" s="497"/>
      <c r="F81" s="497"/>
      <c r="G81" s="498"/>
      <c r="J81" s="502" t="s">
        <v>98</v>
      </c>
      <c r="K81" s="503"/>
      <c r="L81" s="504"/>
      <c r="M81" s="503"/>
      <c r="N81" s="505"/>
      <c r="O81" s="228">
        <f>SUM(O71:O80)</f>
        <v>0</v>
      </c>
      <c r="P81" s="1"/>
    </row>
    <row r="82" spans="1:16" ht="21.75" customHeight="1" thickBot="1" x14ac:dyDescent="0.35">
      <c r="A82" s="1"/>
      <c r="B82" s="68" t="s">
        <v>97</v>
      </c>
      <c r="C82" s="133"/>
      <c r="D82" s="69"/>
      <c r="E82" s="133"/>
      <c r="F82" s="61" t="s">
        <v>240</v>
      </c>
      <c r="G82" s="353">
        <f>E17</f>
        <v>0</v>
      </c>
      <c r="I82" s="59"/>
      <c r="P82" s="1"/>
    </row>
    <row r="83" spans="1:16" ht="21.75" customHeight="1" thickBot="1" x14ac:dyDescent="0.35">
      <c r="A83" s="1"/>
      <c r="B83" s="68" t="s">
        <v>200</v>
      </c>
      <c r="C83" s="133"/>
      <c r="D83" s="69"/>
      <c r="E83" s="133"/>
      <c r="F83" s="61" t="s">
        <v>163</v>
      </c>
      <c r="G83" s="353">
        <f>O81</f>
        <v>0</v>
      </c>
      <c r="I83" s="57"/>
      <c r="P83" s="1"/>
    </row>
    <row r="84" spans="1:16" ht="21.75" customHeight="1" thickBot="1" x14ac:dyDescent="0.35">
      <c r="A84" s="1"/>
      <c r="B84" s="499" t="s">
        <v>199</v>
      </c>
      <c r="C84" s="500"/>
      <c r="D84" s="500"/>
      <c r="E84" s="500"/>
      <c r="F84" s="501"/>
      <c r="G84" s="240">
        <f>G82+G83</f>
        <v>0</v>
      </c>
      <c r="I84" s="60"/>
      <c r="P84" s="1"/>
    </row>
    <row r="85" spans="1:16" ht="21.75" customHeight="1" x14ac:dyDescent="0.3">
      <c r="A85" s="1"/>
      <c r="B85" s="96"/>
      <c r="C85" s="134"/>
      <c r="D85" s="96"/>
      <c r="E85" s="134"/>
      <c r="F85" s="96"/>
      <c r="G85" s="219"/>
      <c r="I85" s="59"/>
      <c r="P85" s="1"/>
    </row>
    <row r="86" spans="1:16" ht="21.75" customHeight="1" thickBot="1" x14ac:dyDescent="0.35">
      <c r="A86" s="1"/>
      <c r="B86" s="185" t="s">
        <v>38</v>
      </c>
      <c r="C86" s="128"/>
      <c r="D86" s="63"/>
      <c r="E86" s="128"/>
      <c r="F86" s="64"/>
      <c r="G86" s="259">
        <v>1</v>
      </c>
      <c r="I86" s="57"/>
      <c r="P86" s="1"/>
    </row>
    <row r="87" spans="1:16" ht="21.75" customHeight="1" thickBot="1" x14ac:dyDescent="0.35">
      <c r="A87" s="1"/>
      <c r="B87" s="499" t="s">
        <v>90</v>
      </c>
      <c r="C87" s="500"/>
      <c r="D87" s="500"/>
      <c r="E87" s="500"/>
      <c r="F87" s="501"/>
      <c r="G87" s="240">
        <f>ROUND(M17*G86,2)</f>
        <v>0</v>
      </c>
      <c r="I87" s="57"/>
      <c r="P87" s="1"/>
    </row>
    <row r="88" spans="1:16" ht="21.75" customHeight="1" thickBot="1" x14ac:dyDescent="0.35">
      <c r="A88" s="1"/>
      <c r="B88" s="96"/>
      <c r="C88" s="134"/>
      <c r="D88" s="96"/>
      <c r="E88" s="134"/>
      <c r="F88" s="96"/>
      <c r="G88" s="219"/>
      <c r="P88" s="1"/>
    </row>
    <row r="89" spans="1:16" ht="21.75" customHeight="1" thickBot="1" x14ac:dyDescent="0.35">
      <c r="A89" s="1"/>
      <c r="B89" s="499" t="s">
        <v>204</v>
      </c>
      <c r="C89" s="500"/>
      <c r="D89" s="500"/>
      <c r="E89" s="500"/>
      <c r="F89" s="501"/>
      <c r="G89" s="240">
        <f>IF((G84-G87)&gt;0,(G84-G87),0)</f>
        <v>0</v>
      </c>
      <c r="P89" s="1"/>
    </row>
    <row r="90" spans="1:16" ht="21.75" customHeight="1" thickBot="1" x14ac:dyDescent="0.35">
      <c r="A90" s="1"/>
      <c r="B90" s="499" t="s">
        <v>203</v>
      </c>
      <c r="C90" s="500"/>
      <c r="D90" s="500"/>
      <c r="E90" s="500"/>
      <c r="F90" s="501"/>
      <c r="G90" s="240">
        <f>IF((G84-G87)&lt;0,-(G84-G87),0)</f>
        <v>0</v>
      </c>
      <c r="P90" s="1"/>
    </row>
    <row r="91" spans="1:16" ht="21.75" customHeight="1" thickBot="1" x14ac:dyDescent="0.35">
      <c r="A91" s="1"/>
      <c r="B91" s="96"/>
      <c r="C91" s="134"/>
      <c r="D91" s="96"/>
      <c r="E91" s="134"/>
      <c r="F91" s="96"/>
      <c r="G91" s="219"/>
      <c r="P91" s="1"/>
    </row>
    <row r="92" spans="1:16" ht="21.75" customHeight="1" thickBot="1" x14ac:dyDescent="0.35">
      <c r="A92" s="1"/>
      <c r="B92" s="466" t="s">
        <v>195</v>
      </c>
      <c r="C92" s="468"/>
      <c r="D92" s="468"/>
      <c r="E92" s="483"/>
      <c r="F92" s="52" t="s">
        <v>113</v>
      </c>
      <c r="G92" s="241">
        <f>APRILE!G97</f>
        <v>0</v>
      </c>
      <c r="P92" s="1"/>
    </row>
    <row r="93" spans="1:16" ht="21.75" customHeight="1" thickBot="1" x14ac:dyDescent="0.35">
      <c r="A93" s="1"/>
      <c r="B93" s="466" t="s">
        <v>115</v>
      </c>
      <c r="C93" s="468"/>
      <c r="D93" s="468"/>
      <c r="E93" s="483"/>
      <c r="F93" s="52" t="s">
        <v>114</v>
      </c>
      <c r="G93" s="242">
        <v>0</v>
      </c>
      <c r="P93" s="1"/>
    </row>
    <row r="94" spans="1:16" ht="21.75" customHeight="1" thickBot="1" x14ac:dyDescent="0.35">
      <c r="A94" s="1"/>
      <c r="B94" s="253" t="s">
        <v>202</v>
      </c>
      <c r="C94" s="254"/>
      <c r="D94" s="256"/>
      <c r="E94" s="254"/>
      <c r="F94" s="53"/>
      <c r="G94" s="242">
        <v>0</v>
      </c>
    </row>
    <row r="95" spans="1:16" ht="21.75" customHeight="1" x14ac:dyDescent="0.3">
      <c r="A95" s="1"/>
      <c r="B95" s="257" t="s">
        <v>116</v>
      </c>
      <c r="C95" s="254"/>
      <c r="D95" s="258"/>
      <c r="E95" s="254"/>
      <c r="F95" s="166"/>
      <c r="G95" s="243">
        <v>0</v>
      </c>
    </row>
    <row r="96" spans="1:16" ht="21.75" customHeight="1" thickBot="1" x14ac:dyDescent="0.35">
      <c r="A96" s="1"/>
    </row>
    <row r="97" spans="1:8" ht="21.75" customHeight="1" thickBot="1" x14ac:dyDescent="0.35">
      <c r="A97" s="1"/>
      <c r="B97" s="445" t="s">
        <v>91</v>
      </c>
      <c r="C97" s="446"/>
      <c r="D97" s="446"/>
      <c r="E97" s="446"/>
      <c r="F97" s="446"/>
      <c r="G97" s="240">
        <f>IF((G90-G89+G92-G93+G94+G95)&gt;0,(G90-G89+G92-G93+G94+G95),0)</f>
        <v>0</v>
      </c>
    </row>
    <row r="98" spans="1:8" ht="21.75" customHeight="1" thickBot="1" x14ac:dyDescent="0.35">
      <c r="A98" s="1"/>
      <c r="B98" s="445" t="s">
        <v>92</v>
      </c>
      <c r="C98" s="446"/>
      <c r="D98" s="446"/>
      <c r="E98" s="446"/>
      <c r="F98" s="447"/>
      <c r="G98" s="352">
        <f>IF((G90-G89+G92-G93+G94+G95)&lt;0,-(G90-G89+G92-G93+G94+G95),0)</f>
        <v>0</v>
      </c>
    </row>
    <row r="99" spans="1:8" ht="21.75" customHeight="1" thickBot="1" x14ac:dyDescent="0.35">
      <c r="A99" s="1"/>
      <c r="B99" s="448" t="s">
        <v>196</v>
      </c>
      <c r="C99" s="449"/>
      <c r="D99" s="449"/>
      <c r="E99" s="449"/>
      <c r="F99" s="450"/>
      <c r="G99" s="241">
        <v>0</v>
      </c>
      <c r="H99" s="260">
        <v>0</v>
      </c>
    </row>
    <row r="100" spans="1:8" ht="21.75" customHeight="1" x14ac:dyDescent="0.3">
      <c r="A100" s="1"/>
      <c r="B100" s="1"/>
      <c r="C100" s="124"/>
      <c r="D100" s="1"/>
      <c r="E100" s="124"/>
      <c r="F100" s="1"/>
      <c r="G100" s="214"/>
      <c r="H100" s="5" t="s">
        <v>218</v>
      </c>
    </row>
    <row r="101" spans="1:8" ht="18" customHeight="1" x14ac:dyDescent="0.3">
      <c r="A101" s="1"/>
      <c r="B101" s="1"/>
      <c r="C101" s="124"/>
      <c r="D101" s="1"/>
      <c r="E101" s="124"/>
      <c r="F101" s="1"/>
      <c r="G101" s="214"/>
    </row>
    <row r="102" spans="1:8" ht="18" customHeight="1" x14ac:dyDescent="0.3">
      <c r="A102" s="1"/>
      <c r="B102" s="1"/>
      <c r="C102" s="124"/>
      <c r="D102" s="1"/>
      <c r="E102" s="124"/>
      <c r="F102" s="1"/>
      <c r="G102" s="214"/>
    </row>
    <row r="103" spans="1:8" ht="18" customHeight="1" x14ac:dyDescent="0.3">
      <c r="A103" s="1"/>
      <c r="B103" s="1"/>
      <c r="C103" s="124"/>
      <c r="D103" s="1"/>
      <c r="E103" s="124"/>
      <c r="F103" s="1"/>
      <c r="G103" s="214"/>
    </row>
    <row r="104" spans="1:8" ht="18" customHeight="1" x14ac:dyDescent="0.3">
      <c r="A104" s="1"/>
      <c r="B104" s="1"/>
      <c r="C104" s="124"/>
      <c r="D104" s="1"/>
      <c r="E104" s="124"/>
      <c r="F104" s="1"/>
      <c r="G104" s="214"/>
    </row>
    <row r="105" spans="1:8" ht="18" customHeight="1" x14ac:dyDescent="0.3">
      <c r="A105" s="1"/>
      <c r="B105" s="1"/>
      <c r="C105" s="124"/>
      <c r="D105" s="1"/>
      <c r="E105" s="124"/>
      <c r="F105" s="1"/>
      <c r="G105" s="214"/>
    </row>
    <row r="106" spans="1:8" ht="18" customHeight="1" x14ac:dyDescent="0.3">
      <c r="A106" s="1"/>
      <c r="B106" s="1"/>
      <c r="C106" s="124"/>
      <c r="D106" s="1"/>
      <c r="E106" s="124"/>
      <c r="F106" s="1"/>
      <c r="G106" s="214"/>
    </row>
    <row r="107" spans="1:8" ht="18" customHeight="1" x14ac:dyDescent="0.3">
      <c r="A107" s="1"/>
      <c r="B107" s="1"/>
      <c r="C107" s="124"/>
      <c r="D107" s="1"/>
      <c r="E107" s="124"/>
      <c r="F107" s="1"/>
      <c r="G107" s="214"/>
    </row>
    <row r="108" spans="1:8" ht="18" customHeight="1" x14ac:dyDescent="0.3">
      <c r="A108" s="1"/>
      <c r="B108" s="1"/>
      <c r="C108" s="124"/>
      <c r="D108" s="1"/>
      <c r="E108" s="124"/>
      <c r="F108" s="1"/>
      <c r="G108" s="214"/>
    </row>
    <row r="109" spans="1:8" ht="36" customHeight="1" x14ac:dyDescent="0.3">
      <c r="A109" s="1"/>
      <c r="B109" s="1"/>
      <c r="C109" s="124"/>
      <c r="D109" s="1"/>
      <c r="E109" s="124"/>
      <c r="F109" s="1"/>
      <c r="G109" s="214"/>
    </row>
    <row r="110" spans="1:8" ht="18" customHeight="1" x14ac:dyDescent="0.3">
      <c r="A110" s="1"/>
      <c r="B110" s="1"/>
      <c r="C110" s="124"/>
      <c r="D110" s="1"/>
      <c r="E110" s="124"/>
      <c r="F110" s="1"/>
      <c r="G110" s="214"/>
    </row>
    <row r="111" spans="1:8" ht="18" customHeight="1" x14ac:dyDescent="0.3">
      <c r="A111" s="1"/>
      <c r="B111" s="1"/>
      <c r="C111" s="124"/>
      <c r="D111" s="1"/>
      <c r="E111" s="124"/>
      <c r="F111" s="1"/>
      <c r="G111" s="214"/>
    </row>
    <row r="112" spans="1:8" ht="18" customHeight="1" x14ac:dyDescent="0.3">
      <c r="A112" s="1"/>
      <c r="B112" s="1"/>
      <c r="C112" s="124"/>
      <c r="D112" s="1"/>
      <c r="E112" s="124"/>
      <c r="F112" s="1"/>
      <c r="G112" s="214"/>
      <c r="H112" s="1"/>
    </row>
    <row r="113" spans="1:8" ht="18" customHeight="1" x14ac:dyDescent="0.3">
      <c r="A113" s="1"/>
      <c r="B113" s="1"/>
      <c r="C113" s="124"/>
      <c r="D113" s="1"/>
      <c r="E113" s="124"/>
      <c r="F113" s="1"/>
      <c r="G113" s="214"/>
      <c r="H113" s="1"/>
    </row>
    <row r="114" spans="1:8" ht="18" customHeight="1" x14ac:dyDescent="0.3">
      <c r="A114" s="1"/>
      <c r="B114" s="1"/>
      <c r="C114" s="124"/>
      <c r="D114" s="1"/>
      <c r="E114" s="124"/>
      <c r="F114" s="1"/>
      <c r="G114" s="214"/>
      <c r="H114" s="1"/>
    </row>
    <row r="115" spans="1:8" ht="18" customHeight="1" x14ac:dyDescent="0.3">
      <c r="A115" s="1"/>
      <c r="B115" s="1"/>
      <c r="C115" s="124"/>
      <c r="D115" s="1"/>
      <c r="E115" s="124"/>
      <c r="F115" s="1"/>
      <c r="G115" s="214"/>
      <c r="H115" s="1"/>
    </row>
    <row r="116" spans="1:8" ht="18" customHeight="1" x14ac:dyDescent="0.3">
      <c r="A116" s="1"/>
      <c r="B116" s="1"/>
      <c r="C116" s="124"/>
      <c r="D116" s="1"/>
      <c r="E116" s="124"/>
      <c r="F116" s="1"/>
      <c r="G116" s="214"/>
      <c r="H116" s="1"/>
    </row>
    <row r="117" spans="1:8" ht="18" customHeight="1" x14ac:dyDescent="0.3">
      <c r="A117" s="1"/>
      <c r="B117" s="1"/>
      <c r="C117" s="124"/>
      <c r="D117" s="1"/>
      <c r="E117" s="124"/>
      <c r="F117" s="1"/>
      <c r="G117" s="214"/>
      <c r="H117" s="1"/>
    </row>
    <row r="118" spans="1:8" ht="18" customHeight="1" x14ac:dyDescent="0.3">
      <c r="A118" s="1"/>
      <c r="B118" s="1"/>
      <c r="C118" s="124"/>
      <c r="D118" s="1"/>
      <c r="E118" s="124"/>
      <c r="F118" s="1"/>
      <c r="G118" s="214"/>
      <c r="H118" s="1"/>
    </row>
    <row r="119" spans="1:8" ht="18" customHeight="1" x14ac:dyDescent="0.3">
      <c r="A119" s="1"/>
      <c r="B119" s="1"/>
      <c r="C119" s="124"/>
      <c r="D119" s="1"/>
      <c r="E119" s="124"/>
      <c r="F119" s="1"/>
      <c r="G119" s="214"/>
      <c r="H119" s="1"/>
    </row>
    <row r="120" spans="1:8" x14ac:dyDescent="0.3">
      <c r="A120" s="1"/>
      <c r="B120" s="1"/>
      <c r="C120" s="124"/>
      <c r="D120" s="1"/>
      <c r="E120" s="124"/>
      <c r="F120" s="1"/>
      <c r="G120" s="214"/>
      <c r="H120" s="1"/>
    </row>
    <row r="121" spans="1:8" x14ac:dyDescent="0.3">
      <c r="A121" s="1"/>
      <c r="B121" s="1"/>
      <c r="C121" s="124"/>
      <c r="D121" s="1"/>
      <c r="E121" s="124"/>
      <c r="F121" s="1"/>
      <c r="G121" s="214"/>
      <c r="H121" s="1"/>
    </row>
    <row r="122" spans="1:8" x14ac:dyDescent="0.3">
      <c r="A122" s="1"/>
      <c r="B122" s="1"/>
      <c r="C122" s="124"/>
      <c r="D122" s="1"/>
      <c r="E122" s="124"/>
      <c r="F122" s="1"/>
      <c r="G122" s="214"/>
      <c r="H122" s="1"/>
    </row>
    <row r="123" spans="1:8" x14ac:dyDescent="0.3">
      <c r="A123" s="1"/>
      <c r="B123" s="1"/>
      <c r="C123" s="124"/>
      <c r="D123" s="1"/>
      <c r="E123" s="124"/>
      <c r="F123" s="1"/>
      <c r="G123" s="214"/>
      <c r="H123" s="1"/>
    </row>
    <row r="124" spans="1:8" x14ac:dyDescent="0.3">
      <c r="A124" s="1"/>
      <c r="B124" s="1"/>
      <c r="C124" s="124"/>
      <c r="D124" s="1"/>
      <c r="E124" s="124"/>
      <c r="F124" s="1"/>
      <c r="G124" s="214"/>
      <c r="H124" s="1"/>
    </row>
    <row r="125" spans="1:8" x14ac:dyDescent="0.3">
      <c r="A125" s="1"/>
      <c r="B125" s="1"/>
      <c r="C125" s="124"/>
      <c r="D125" s="1"/>
      <c r="E125" s="124"/>
      <c r="F125" s="1"/>
      <c r="G125" s="214"/>
      <c r="H125" s="1"/>
    </row>
    <row r="126" spans="1:8" x14ac:dyDescent="0.3">
      <c r="A126" s="1"/>
      <c r="B126" s="1"/>
      <c r="C126" s="124"/>
      <c r="D126" s="1"/>
      <c r="E126" s="124"/>
      <c r="F126" s="1"/>
      <c r="G126" s="214"/>
      <c r="H126" s="1"/>
    </row>
    <row r="127" spans="1:8" x14ac:dyDescent="0.3">
      <c r="A127" s="1"/>
      <c r="B127" s="1"/>
      <c r="C127" s="124"/>
      <c r="D127" s="1"/>
      <c r="E127" s="124"/>
      <c r="F127" s="1"/>
      <c r="G127" s="214"/>
      <c r="H127" s="1"/>
    </row>
    <row r="128" spans="1:8" x14ac:dyDescent="0.3">
      <c r="A128" s="1"/>
      <c r="B128" s="1"/>
      <c r="C128" s="124"/>
      <c r="D128" s="1"/>
      <c r="E128" s="124"/>
      <c r="F128" s="1"/>
      <c r="G128" s="214"/>
      <c r="H128" s="1"/>
    </row>
    <row r="129" spans="1:8" x14ac:dyDescent="0.3">
      <c r="A129" s="1"/>
      <c r="B129" s="1"/>
      <c r="C129" s="124"/>
      <c r="D129" s="1"/>
      <c r="E129" s="124"/>
      <c r="F129" s="1"/>
      <c r="G129" s="214"/>
      <c r="H129" s="1"/>
    </row>
    <row r="130" spans="1:8" x14ac:dyDescent="0.3">
      <c r="A130" s="1"/>
      <c r="B130" s="1"/>
      <c r="C130" s="124"/>
      <c r="D130" s="1"/>
      <c r="E130" s="124"/>
      <c r="F130" s="1"/>
      <c r="G130" s="214"/>
      <c r="H130" s="1"/>
    </row>
    <row r="131" spans="1:8" x14ac:dyDescent="0.3">
      <c r="A131" s="1"/>
      <c r="B131" s="1"/>
      <c r="C131" s="124"/>
      <c r="D131" s="1"/>
      <c r="E131" s="124"/>
      <c r="F131" s="1"/>
      <c r="G131" s="214"/>
      <c r="H131" s="1"/>
    </row>
    <row r="132" spans="1:8" x14ac:dyDescent="0.3">
      <c r="A132" s="1"/>
      <c r="B132" s="1"/>
      <c r="C132" s="124"/>
      <c r="D132" s="1"/>
      <c r="E132" s="124"/>
      <c r="F132" s="1"/>
      <c r="G132" s="214"/>
      <c r="H132" s="1"/>
    </row>
    <row r="133" spans="1:8" x14ac:dyDescent="0.3">
      <c r="A133" s="1"/>
      <c r="B133" s="1"/>
      <c r="C133" s="124"/>
      <c r="D133" s="1"/>
      <c r="E133" s="124"/>
      <c r="F133" s="1"/>
      <c r="G133" s="214"/>
      <c r="H133" s="1"/>
    </row>
    <row r="134" spans="1:8" x14ac:dyDescent="0.3">
      <c r="A134" s="1"/>
      <c r="B134" s="1"/>
      <c r="C134" s="124"/>
      <c r="D134" s="1"/>
      <c r="E134" s="124"/>
      <c r="F134" s="1"/>
      <c r="G134" s="214"/>
      <c r="H134" s="1"/>
    </row>
    <row r="135" spans="1:8" x14ac:dyDescent="0.3">
      <c r="A135" s="1"/>
      <c r="B135" s="1"/>
      <c r="C135" s="124"/>
      <c r="D135" s="1"/>
      <c r="E135" s="124"/>
      <c r="F135" s="1"/>
      <c r="G135" s="214"/>
      <c r="H135" s="1"/>
    </row>
    <row r="136" spans="1:8" x14ac:dyDescent="0.3">
      <c r="A136" s="1"/>
      <c r="B136" s="1"/>
      <c r="C136" s="124"/>
      <c r="D136" s="1"/>
      <c r="E136" s="124"/>
      <c r="F136" s="1"/>
      <c r="G136" s="214"/>
      <c r="H136" s="1"/>
    </row>
    <row r="137" spans="1:8" x14ac:dyDescent="0.3">
      <c r="A137" s="1"/>
      <c r="B137" s="1"/>
      <c r="C137" s="124"/>
      <c r="D137" s="1"/>
      <c r="E137" s="124"/>
      <c r="F137" s="1"/>
      <c r="G137" s="214"/>
      <c r="H137" s="1"/>
    </row>
    <row r="138" spans="1:8" x14ac:dyDescent="0.3">
      <c r="A138" s="1"/>
      <c r="B138" s="1"/>
      <c r="C138" s="124"/>
      <c r="D138" s="1"/>
      <c r="E138" s="124"/>
      <c r="F138" s="1"/>
      <c r="G138" s="214"/>
      <c r="H138" s="1"/>
    </row>
    <row r="139" spans="1:8" x14ac:dyDescent="0.3">
      <c r="A139" s="1"/>
      <c r="B139" s="1"/>
      <c r="C139" s="124"/>
      <c r="D139" s="1"/>
      <c r="E139" s="124"/>
      <c r="F139" s="1"/>
      <c r="G139" s="214"/>
      <c r="H139" s="1"/>
    </row>
    <row r="140" spans="1:8" x14ac:dyDescent="0.3">
      <c r="A140" s="1"/>
      <c r="B140" s="1"/>
      <c r="C140" s="124"/>
      <c r="D140" s="1"/>
      <c r="E140" s="124"/>
      <c r="F140" s="1"/>
      <c r="G140" s="214"/>
      <c r="H140" s="1"/>
    </row>
    <row r="141" spans="1:8" x14ac:dyDescent="0.3">
      <c r="A141" s="1"/>
      <c r="B141" s="1"/>
      <c r="C141" s="124"/>
      <c r="D141" s="1"/>
      <c r="E141" s="124"/>
      <c r="F141" s="1"/>
      <c r="G141" s="214"/>
      <c r="H141" s="1"/>
    </row>
    <row r="142" spans="1:8" x14ac:dyDescent="0.3">
      <c r="A142" s="1"/>
      <c r="B142" s="1"/>
      <c r="C142" s="124"/>
      <c r="D142" s="1"/>
      <c r="E142" s="124"/>
      <c r="F142" s="1"/>
      <c r="G142" s="214"/>
      <c r="H142" s="1"/>
    </row>
    <row r="143" spans="1:8" x14ac:dyDescent="0.3">
      <c r="A143" s="1"/>
      <c r="B143" s="1"/>
      <c r="C143" s="124"/>
      <c r="D143" s="1"/>
      <c r="E143" s="124"/>
      <c r="F143" s="1"/>
      <c r="G143" s="214"/>
      <c r="H143" s="1"/>
    </row>
    <row r="144" spans="1:8" x14ac:dyDescent="0.3">
      <c r="A144" s="1"/>
      <c r="B144" s="1"/>
      <c r="C144" s="124"/>
      <c r="D144" s="1"/>
      <c r="E144" s="124"/>
      <c r="F144" s="1"/>
      <c r="G144" s="214"/>
      <c r="H144" s="1"/>
    </row>
    <row r="145" spans="1:8" x14ac:dyDescent="0.3">
      <c r="A145" s="1"/>
      <c r="B145" s="1"/>
      <c r="C145" s="124"/>
      <c r="D145" s="1"/>
      <c r="E145" s="124"/>
      <c r="F145" s="1"/>
      <c r="G145" s="214"/>
      <c r="H145" s="1"/>
    </row>
    <row r="146" spans="1:8" x14ac:dyDescent="0.3">
      <c r="A146" s="1"/>
      <c r="B146" s="1"/>
      <c r="C146" s="124"/>
      <c r="D146" s="1"/>
      <c r="E146" s="124"/>
      <c r="F146" s="1"/>
      <c r="G146" s="214"/>
      <c r="H146" s="1"/>
    </row>
    <row r="147" spans="1:8" x14ac:dyDescent="0.3">
      <c r="A147" s="1"/>
      <c r="B147" s="1"/>
      <c r="C147" s="124"/>
      <c r="D147" s="1"/>
      <c r="E147" s="124"/>
      <c r="F147" s="1"/>
      <c r="G147" s="214"/>
      <c r="H147" s="1"/>
    </row>
    <row r="148" spans="1:8" x14ac:dyDescent="0.3">
      <c r="A148" s="1"/>
      <c r="B148" s="1"/>
      <c r="C148" s="124"/>
      <c r="D148" s="1"/>
      <c r="E148" s="124"/>
      <c r="F148" s="1"/>
      <c r="G148" s="214"/>
      <c r="H148" s="1"/>
    </row>
    <row r="149" spans="1:8" x14ac:dyDescent="0.3">
      <c r="A149" s="1"/>
      <c r="B149" s="1"/>
      <c r="C149" s="124"/>
      <c r="D149" s="1"/>
      <c r="E149" s="124"/>
      <c r="F149" s="1"/>
      <c r="G149" s="214"/>
      <c r="H149" s="1"/>
    </row>
    <row r="150" spans="1:8" x14ac:dyDescent="0.3">
      <c r="A150" s="1"/>
      <c r="B150" s="1"/>
      <c r="C150" s="124"/>
      <c r="D150" s="1"/>
      <c r="E150" s="124"/>
      <c r="F150" s="1"/>
      <c r="G150" s="214"/>
      <c r="H150" s="1"/>
    </row>
    <row r="151" spans="1:8" x14ac:dyDescent="0.3">
      <c r="A151" s="1"/>
      <c r="B151" s="1"/>
      <c r="C151" s="124"/>
      <c r="D151" s="1"/>
      <c r="E151" s="124"/>
      <c r="F151" s="1"/>
      <c r="G151" s="214"/>
      <c r="H151" s="1"/>
    </row>
    <row r="152" spans="1:8" x14ac:dyDescent="0.3">
      <c r="A152" s="1"/>
      <c r="B152" s="1"/>
      <c r="C152" s="124"/>
      <c r="D152" s="1"/>
      <c r="E152" s="124"/>
      <c r="F152" s="1"/>
      <c r="G152" s="214"/>
      <c r="H152" s="1"/>
    </row>
    <row r="153" spans="1:8" x14ac:dyDescent="0.3">
      <c r="A153" s="1"/>
      <c r="B153" s="1"/>
      <c r="C153" s="124"/>
      <c r="D153" s="1"/>
      <c r="E153" s="124"/>
      <c r="F153" s="1"/>
      <c r="G153" s="214"/>
      <c r="H153" s="1"/>
    </row>
    <row r="154" spans="1:8" x14ac:dyDescent="0.3">
      <c r="A154" s="1"/>
      <c r="B154" s="1"/>
      <c r="C154" s="124"/>
      <c r="D154" s="1"/>
      <c r="E154" s="124"/>
      <c r="F154" s="1"/>
      <c r="G154" s="214"/>
      <c r="H154" s="1"/>
    </row>
    <row r="155" spans="1:8" x14ac:dyDescent="0.3">
      <c r="A155" s="1"/>
      <c r="B155" s="1"/>
      <c r="C155" s="124"/>
      <c r="D155" s="1"/>
      <c r="E155" s="124"/>
      <c r="F155" s="1"/>
      <c r="G155" s="214"/>
      <c r="H155" s="1"/>
    </row>
    <row r="156" spans="1:8" x14ac:dyDescent="0.3">
      <c r="A156" s="1"/>
      <c r="B156" s="1"/>
      <c r="C156" s="124"/>
      <c r="D156" s="1"/>
      <c r="E156" s="124"/>
      <c r="F156" s="1"/>
      <c r="G156" s="214"/>
      <c r="H156" s="1"/>
    </row>
    <row r="157" spans="1:8" x14ac:dyDescent="0.3">
      <c r="A157" s="1"/>
      <c r="B157" s="1"/>
      <c r="C157" s="124"/>
      <c r="D157" s="1"/>
      <c r="E157" s="124"/>
      <c r="F157" s="1"/>
      <c r="G157" s="214"/>
      <c r="H157" s="1"/>
    </row>
    <row r="158" spans="1:8" x14ac:dyDescent="0.3">
      <c r="A158" s="1"/>
      <c r="B158" s="1"/>
      <c r="C158" s="124"/>
      <c r="D158" s="1"/>
      <c r="E158" s="124"/>
      <c r="F158" s="1"/>
      <c r="G158" s="214"/>
      <c r="H158" s="1"/>
    </row>
    <row r="159" spans="1:8" x14ac:dyDescent="0.3">
      <c r="A159" s="1"/>
      <c r="B159" s="1"/>
      <c r="C159" s="124"/>
      <c r="D159" s="1"/>
      <c r="E159" s="124"/>
      <c r="F159" s="1"/>
      <c r="G159" s="214"/>
      <c r="H159" s="1"/>
    </row>
    <row r="160" spans="1:8" x14ac:dyDescent="0.3">
      <c r="A160" s="1"/>
      <c r="B160" s="1"/>
      <c r="C160" s="124"/>
      <c r="D160" s="1"/>
      <c r="E160" s="124"/>
      <c r="F160" s="1"/>
      <c r="G160" s="214"/>
      <c r="H160" s="1"/>
    </row>
    <row r="161" spans="1:8" x14ac:dyDescent="0.3">
      <c r="A161" s="1"/>
      <c r="B161" s="1"/>
      <c r="C161" s="124"/>
      <c r="D161" s="1"/>
      <c r="E161" s="124"/>
      <c r="F161" s="1"/>
      <c r="G161" s="214"/>
      <c r="H161" s="1"/>
    </row>
    <row r="162" spans="1:8" x14ac:dyDescent="0.3">
      <c r="A162" s="1"/>
      <c r="B162" s="1"/>
      <c r="C162" s="124"/>
      <c r="D162" s="1"/>
      <c r="E162" s="124"/>
      <c r="F162" s="1"/>
      <c r="G162" s="214"/>
      <c r="H162" s="1"/>
    </row>
    <row r="163" spans="1:8" x14ac:dyDescent="0.3">
      <c r="A163" s="1"/>
      <c r="B163" s="1"/>
      <c r="C163" s="124"/>
      <c r="D163" s="1"/>
      <c r="E163" s="124"/>
      <c r="F163" s="1"/>
      <c r="G163" s="214"/>
      <c r="H163" s="1"/>
    </row>
    <row r="164" spans="1:8" x14ac:dyDescent="0.3">
      <c r="A164" s="1"/>
      <c r="B164" s="1"/>
      <c r="C164" s="124"/>
      <c r="D164" s="1"/>
      <c r="E164" s="124"/>
      <c r="F164" s="1"/>
      <c r="G164" s="214"/>
      <c r="H164" s="1"/>
    </row>
    <row r="165" spans="1:8" x14ac:dyDescent="0.3">
      <c r="A165" s="1"/>
      <c r="B165" s="1"/>
      <c r="C165" s="124"/>
      <c r="D165" s="1"/>
      <c r="E165" s="124"/>
      <c r="F165" s="1"/>
      <c r="G165" s="214"/>
      <c r="H165" s="1"/>
    </row>
    <row r="166" spans="1:8" x14ac:dyDescent="0.3">
      <c r="A166" s="1"/>
      <c r="B166" s="1"/>
      <c r="C166" s="124"/>
      <c r="D166" s="1"/>
      <c r="E166" s="124"/>
      <c r="F166" s="1"/>
      <c r="G166" s="214"/>
      <c r="H166" s="1"/>
    </row>
    <row r="167" spans="1:8" x14ac:dyDescent="0.3">
      <c r="A167" s="1"/>
      <c r="B167" s="1"/>
      <c r="C167" s="124"/>
      <c r="D167" s="1"/>
      <c r="E167" s="124"/>
      <c r="F167" s="1"/>
      <c r="G167" s="214"/>
      <c r="H167" s="1"/>
    </row>
    <row r="168" spans="1:8" x14ac:dyDescent="0.3">
      <c r="A168" s="1"/>
      <c r="B168" s="1"/>
      <c r="C168" s="124"/>
      <c r="D168" s="1"/>
      <c r="E168" s="124"/>
      <c r="F168" s="1"/>
      <c r="G168" s="214"/>
      <c r="H168" s="1"/>
    </row>
    <row r="169" spans="1:8" x14ac:dyDescent="0.3">
      <c r="A169" s="1"/>
      <c r="B169" s="1"/>
      <c r="C169" s="124"/>
      <c r="D169" s="1"/>
      <c r="E169" s="124"/>
      <c r="F169" s="1"/>
      <c r="G169" s="214"/>
      <c r="H169" s="1"/>
    </row>
    <row r="170" spans="1:8" x14ac:dyDescent="0.3">
      <c r="A170" s="1"/>
      <c r="B170" s="1"/>
      <c r="C170" s="124"/>
      <c r="D170" s="1"/>
      <c r="E170" s="124"/>
      <c r="F170" s="1"/>
      <c r="G170" s="214"/>
      <c r="H170" s="1"/>
    </row>
    <row r="171" spans="1:8" x14ac:dyDescent="0.3">
      <c r="A171" s="1"/>
      <c r="B171" s="1"/>
      <c r="C171" s="124"/>
      <c r="D171" s="1"/>
      <c r="E171" s="124"/>
      <c r="F171" s="1"/>
      <c r="G171" s="214"/>
      <c r="H171" s="1"/>
    </row>
    <row r="172" spans="1:8" x14ac:dyDescent="0.3">
      <c r="A172" s="1"/>
      <c r="B172" s="1"/>
      <c r="C172" s="124"/>
      <c r="D172" s="1"/>
      <c r="E172" s="124"/>
      <c r="F172" s="1"/>
      <c r="G172" s="214"/>
      <c r="H172" s="1"/>
    </row>
    <row r="173" spans="1:8" x14ac:dyDescent="0.3">
      <c r="A173" s="1"/>
      <c r="B173" s="1"/>
      <c r="C173" s="124"/>
      <c r="D173" s="1"/>
      <c r="E173" s="124"/>
      <c r="F173" s="1"/>
      <c r="G173" s="214"/>
      <c r="H173" s="1"/>
    </row>
    <row r="174" spans="1:8" x14ac:dyDescent="0.3">
      <c r="A174" s="1"/>
      <c r="B174" s="1"/>
      <c r="C174" s="124"/>
      <c r="D174" s="1"/>
      <c r="E174" s="124"/>
      <c r="F174" s="1"/>
      <c r="G174" s="214"/>
      <c r="H174" s="1"/>
    </row>
    <row r="175" spans="1:8" x14ac:dyDescent="0.3">
      <c r="A175" s="1"/>
      <c r="B175" s="1"/>
      <c r="C175" s="124"/>
      <c r="D175" s="1"/>
      <c r="E175" s="124"/>
      <c r="F175" s="1"/>
      <c r="G175" s="214"/>
      <c r="H175" s="1"/>
    </row>
    <row r="176" spans="1:8" x14ac:dyDescent="0.3">
      <c r="A176" s="1"/>
      <c r="B176" s="1"/>
      <c r="C176" s="124"/>
      <c r="D176" s="1"/>
      <c r="E176" s="124"/>
      <c r="F176" s="1"/>
      <c r="G176" s="214"/>
      <c r="H176" s="1"/>
    </row>
    <row r="177" spans="1:8" x14ac:dyDescent="0.3">
      <c r="A177" s="1"/>
      <c r="B177" s="1"/>
      <c r="C177" s="124"/>
      <c r="D177" s="1"/>
      <c r="E177" s="124"/>
      <c r="F177" s="1"/>
      <c r="G177" s="214"/>
      <c r="H177" s="1"/>
    </row>
    <row r="178" spans="1:8" x14ac:dyDescent="0.3">
      <c r="A178" s="1"/>
      <c r="B178" s="1"/>
      <c r="C178" s="124"/>
      <c r="D178" s="1"/>
      <c r="E178" s="124"/>
      <c r="F178" s="1"/>
      <c r="G178" s="214"/>
      <c r="H178" s="1"/>
    </row>
    <row r="179" spans="1:8" x14ac:dyDescent="0.3">
      <c r="A179" s="1"/>
      <c r="B179" s="1"/>
      <c r="C179" s="124"/>
      <c r="D179" s="1"/>
      <c r="E179" s="124"/>
      <c r="F179" s="1"/>
      <c r="G179" s="214"/>
      <c r="H179" s="1"/>
    </row>
    <row r="180" spans="1:8" x14ac:dyDescent="0.3">
      <c r="A180" s="1"/>
      <c r="B180" s="1"/>
      <c r="C180" s="124"/>
      <c r="D180" s="1"/>
      <c r="E180" s="124"/>
      <c r="F180" s="1"/>
      <c r="G180" s="214"/>
      <c r="H180" s="1"/>
    </row>
    <row r="181" spans="1:8" x14ac:dyDescent="0.3">
      <c r="A181" s="1"/>
      <c r="B181" s="1"/>
      <c r="C181" s="124"/>
      <c r="D181" s="1"/>
      <c r="E181" s="124"/>
      <c r="F181" s="1"/>
      <c r="G181" s="214"/>
      <c r="H181" s="1"/>
    </row>
    <row r="182" spans="1:8" x14ac:dyDescent="0.3">
      <c r="A182" s="1"/>
      <c r="B182" s="1"/>
      <c r="C182" s="124"/>
      <c r="D182" s="1"/>
      <c r="E182" s="124"/>
      <c r="F182" s="1"/>
      <c r="G182" s="214"/>
      <c r="H182" s="1"/>
    </row>
    <row r="183" spans="1:8" x14ac:dyDescent="0.3">
      <c r="A183" s="1"/>
      <c r="B183" s="1"/>
      <c r="C183" s="124"/>
      <c r="D183" s="1"/>
      <c r="E183" s="124"/>
      <c r="F183" s="1"/>
      <c r="G183" s="214"/>
      <c r="H183" s="1"/>
    </row>
    <row r="184" spans="1:8" x14ac:dyDescent="0.3">
      <c r="A184" s="1"/>
      <c r="B184" s="1"/>
      <c r="C184" s="124"/>
      <c r="D184" s="1"/>
      <c r="E184" s="124"/>
      <c r="F184" s="1"/>
      <c r="G184" s="214"/>
      <c r="H184" s="1"/>
    </row>
    <row r="185" spans="1:8" x14ac:dyDescent="0.3">
      <c r="A185" s="1"/>
      <c r="B185" s="1"/>
      <c r="C185" s="124"/>
      <c r="D185" s="1"/>
      <c r="E185" s="124"/>
      <c r="F185" s="1"/>
      <c r="G185" s="214"/>
      <c r="H185" s="1"/>
    </row>
    <row r="186" spans="1:8" x14ac:dyDescent="0.3">
      <c r="A186" s="1"/>
      <c r="B186" s="1"/>
      <c r="C186" s="124"/>
      <c r="D186" s="1"/>
      <c r="E186" s="124"/>
      <c r="F186" s="1"/>
      <c r="G186" s="214"/>
      <c r="H186" s="1"/>
    </row>
    <row r="187" spans="1:8" x14ac:dyDescent="0.3">
      <c r="A187" s="1"/>
      <c r="B187" s="1"/>
      <c r="C187" s="124"/>
      <c r="D187" s="1"/>
      <c r="E187" s="124"/>
      <c r="F187" s="1"/>
      <c r="G187" s="214"/>
      <c r="H187" s="1"/>
    </row>
    <row r="188" spans="1:8" x14ac:dyDescent="0.3">
      <c r="A188" s="1"/>
      <c r="B188" s="1"/>
      <c r="C188" s="124"/>
      <c r="D188" s="1"/>
      <c r="E188" s="124"/>
      <c r="F188" s="1"/>
      <c r="G188" s="214"/>
      <c r="H188" s="1"/>
    </row>
    <row r="189" spans="1:8" x14ac:dyDescent="0.3">
      <c r="A189" s="1"/>
      <c r="B189" s="1"/>
      <c r="C189" s="124"/>
      <c r="D189" s="1"/>
      <c r="E189" s="124"/>
      <c r="F189" s="1"/>
      <c r="G189" s="214"/>
      <c r="H189" s="1"/>
    </row>
    <row r="190" spans="1:8" x14ac:dyDescent="0.3">
      <c r="A190" s="1"/>
      <c r="B190" s="1"/>
      <c r="C190" s="124"/>
      <c r="D190" s="1"/>
      <c r="E190" s="124"/>
      <c r="F190" s="1"/>
      <c r="G190" s="214"/>
      <c r="H190" s="1"/>
    </row>
    <row r="191" spans="1:8" x14ac:dyDescent="0.3">
      <c r="A191" s="1"/>
      <c r="B191" s="1"/>
      <c r="C191" s="124"/>
      <c r="D191" s="1"/>
      <c r="E191" s="124"/>
      <c r="F191" s="1"/>
      <c r="G191" s="214"/>
      <c r="H191" s="1"/>
    </row>
    <row r="192" spans="1:8" x14ac:dyDescent="0.3">
      <c r="A192" s="1"/>
      <c r="B192" s="1"/>
      <c r="C192" s="124"/>
      <c r="D192" s="1"/>
      <c r="E192" s="124"/>
      <c r="F192" s="1"/>
      <c r="G192" s="214"/>
      <c r="H192" s="1"/>
    </row>
    <row r="193" spans="1:8" x14ac:dyDescent="0.3">
      <c r="A193" s="1"/>
      <c r="B193" s="1"/>
      <c r="C193" s="124"/>
      <c r="D193" s="1"/>
      <c r="E193" s="124"/>
      <c r="F193" s="1"/>
      <c r="G193" s="214"/>
      <c r="H193" s="1"/>
    </row>
    <row r="194" spans="1:8" x14ac:dyDescent="0.3">
      <c r="A194" s="1"/>
      <c r="B194" s="1"/>
      <c r="C194" s="124"/>
      <c r="D194" s="1"/>
      <c r="E194" s="124"/>
      <c r="F194" s="1"/>
      <c r="G194" s="214"/>
      <c r="H194" s="1"/>
    </row>
    <row r="195" spans="1:8" x14ac:dyDescent="0.3">
      <c r="A195" s="1"/>
      <c r="B195" s="1"/>
      <c r="C195" s="124"/>
      <c r="D195" s="1"/>
      <c r="E195" s="124"/>
      <c r="F195" s="1"/>
      <c r="G195" s="214"/>
      <c r="H195" s="1"/>
    </row>
    <row r="196" spans="1:8" x14ac:dyDescent="0.3">
      <c r="A196" s="1"/>
      <c r="B196" s="1"/>
      <c r="C196" s="124"/>
      <c r="D196" s="1"/>
      <c r="E196" s="124"/>
      <c r="F196" s="1"/>
      <c r="G196" s="214"/>
      <c r="H196" s="1"/>
    </row>
    <row r="197" spans="1:8" x14ac:dyDescent="0.3">
      <c r="A197" s="1"/>
      <c r="B197" s="1"/>
      <c r="C197" s="124"/>
      <c r="D197" s="1"/>
      <c r="E197" s="124"/>
      <c r="F197" s="1"/>
      <c r="G197" s="214"/>
      <c r="H197" s="1"/>
    </row>
    <row r="198" spans="1:8" x14ac:dyDescent="0.3">
      <c r="A198" s="1"/>
      <c r="B198" s="1"/>
      <c r="C198" s="124"/>
      <c r="D198" s="1"/>
      <c r="E198" s="124"/>
      <c r="F198" s="1"/>
      <c r="G198" s="214"/>
      <c r="H198" s="1"/>
    </row>
    <row r="199" spans="1:8" x14ac:dyDescent="0.3">
      <c r="A199" s="1"/>
      <c r="B199" s="1"/>
      <c r="C199" s="124"/>
      <c r="D199" s="1"/>
      <c r="E199" s="124"/>
      <c r="F199" s="1"/>
      <c r="G199" s="214"/>
      <c r="H199" s="1"/>
    </row>
    <row r="200" spans="1:8" x14ac:dyDescent="0.3">
      <c r="A200" s="1"/>
      <c r="B200" s="1"/>
      <c r="C200" s="124"/>
      <c r="D200" s="1"/>
      <c r="E200" s="124"/>
      <c r="F200" s="1"/>
      <c r="G200" s="214"/>
      <c r="H200" s="1"/>
    </row>
    <row r="201" spans="1:8" x14ac:dyDescent="0.3">
      <c r="A201" s="1"/>
      <c r="B201" s="1"/>
      <c r="C201" s="124"/>
      <c r="D201" s="1"/>
      <c r="E201" s="124"/>
      <c r="F201" s="1"/>
      <c r="G201" s="214"/>
      <c r="H201" s="1"/>
    </row>
    <row r="202" spans="1:8" x14ac:dyDescent="0.3">
      <c r="A202" s="1"/>
      <c r="B202" s="1"/>
      <c r="C202" s="124"/>
      <c r="D202" s="1"/>
      <c r="E202" s="124"/>
      <c r="F202" s="1"/>
      <c r="G202" s="214"/>
      <c r="H202" s="1"/>
    </row>
    <row r="203" spans="1:8" x14ac:dyDescent="0.3">
      <c r="A203" s="1"/>
      <c r="B203" s="1"/>
      <c r="C203" s="124"/>
      <c r="D203" s="1"/>
      <c r="E203" s="124"/>
      <c r="F203" s="1"/>
      <c r="G203" s="214"/>
      <c r="H203" s="1"/>
    </row>
    <row r="204" spans="1:8" x14ac:dyDescent="0.3">
      <c r="A204" s="1"/>
      <c r="B204" s="1"/>
      <c r="C204" s="124"/>
      <c r="D204" s="1"/>
      <c r="E204" s="124"/>
      <c r="F204" s="1"/>
      <c r="G204" s="214"/>
      <c r="H204" s="1"/>
    </row>
    <row r="205" spans="1:8" x14ac:dyDescent="0.3">
      <c r="A205" s="1"/>
      <c r="B205" s="1"/>
      <c r="C205" s="124"/>
      <c r="D205" s="1"/>
      <c r="E205" s="124"/>
      <c r="F205" s="1"/>
      <c r="G205" s="214"/>
      <c r="H205" s="1"/>
    </row>
    <row r="206" spans="1:8" x14ac:dyDescent="0.3">
      <c r="A206" s="1"/>
      <c r="B206" s="1"/>
      <c r="C206" s="124"/>
      <c r="D206" s="1"/>
      <c r="E206" s="124"/>
      <c r="F206" s="1"/>
      <c r="G206" s="214"/>
      <c r="H206" s="1"/>
    </row>
    <row r="207" spans="1:8" x14ac:dyDescent="0.3">
      <c r="A207" s="1"/>
      <c r="B207" s="1"/>
      <c r="C207" s="124"/>
      <c r="D207" s="1"/>
      <c r="E207" s="124"/>
      <c r="F207" s="1"/>
      <c r="G207" s="214"/>
      <c r="H207" s="1"/>
    </row>
    <row r="208" spans="1:8" x14ac:dyDescent="0.3">
      <c r="A208" s="1"/>
      <c r="B208" s="1"/>
      <c r="C208" s="124"/>
      <c r="D208" s="1"/>
      <c r="E208" s="124"/>
      <c r="F208" s="1"/>
      <c r="G208" s="214"/>
      <c r="H208" s="1"/>
    </row>
    <row r="209" spans="1:8" x14ac:dyDescent="0.3">
      <c r="A209" s="1"/>
      <c r="B209" s="1"/>
      <c r="C209" s="124"/>
      <c r="D209" s="1"/>
      <c r="E209" s="124"/>
      <c r="F209" s="1"/>
      <c r="G209" s="214"/>
      <c r="H209" s="1"/>
    </row>
    <row r="210" spans="1:8" x14ac:dyDescent="0.3">
      <c r="A210" s="1"/>
      <c r="B210" s="1"/>
      <c r="C210" s="124"/>
      <c r="D210" s="1"/>
      <c r="E210" s="124"/>
      <c r="F210" s="1"/>
      <c r="G210" s="214"/>
      <c r="H210" s="1"/>
    </row>
    <row r="211" spans="1:8" x14ac:dyDescent="0.3">
      <c r="A211" s="1"/>
      <c r="B211" s="1"/>
      <c r="C211" s="124"/>
      <c r="D211" s="1"/>
      <c r="E211" s="124"/>
      <c r="F211" s="1"/>
      <c r="G211" s="214"/>
      <c r="H211" s="1"/>
    </row>
    <row r="212" spans="1:8" x14ac:dyDescent="0.3">
      <c r="A212" s="1"/>
      <c r="B212" s="1"/>
      <c r="C212" s="124"/>
      <c r="D212" s="1"/>
      <c r="E212" s="124"/>
      <c r="F212" s="1"/>
      <c r="G212" s="214"/>
      <c r="H212" s="1"/>
    </row>
    <row r="213" spans="1:8" x14ac:dyDescent="0.3">
      <c r="A213" s="1"/>
      <c r="B213" s="1"/>
      <c r="C213" s="124"/>
      <c r="D213" s="1"/>
      <c r="E213" s="124"/>
      <c r="F213" s="1"/>
      <c r="G213" s="214"/>
      <c r="H213" s="1"/>
    </row>
    <row r="214" spans="1:8" x14ac:dyDescent="0.3">
      <c r="A214" s="1"/>
      <c r="B214" s="1"/>
      <c r="C214" s="124"/>
      <c r="D214" s="1"/>
      <c r="E214" s="124"/>
      <c r="F214" s="1"/>
      <c r="G214" s="214"/>
      <c r="H214" s="1"/>
    </row>
    <row r="215" spans="1:8" x14ac:dyDescent="0.3">
      <c r="A215" s="1"/>
      <c r="B215" s="1"/>
      <c r="C215" s="124"/>
      <c r="D215" s="1"/>
      <c r="E215" s="124"/>
      <c r="F215" s="1"/>
      <c r="G215" s="214"/>
      <c r="H215" s="1"/>
    </row>
    <row r="216" spans="1:8" x14ac:dyDescent="0.3">
      <c r="A216" s="1"/>
      <c r="B216" s="1"/>
      <c r="C216" s="124"/>
      <c r="D216" s="1"/>
      <c r="E216" s="124"/>
      <c r="F216" s="1"/>
      <c r="G216" s="214"/>
      <c r="H216" s="1"/>
    </row>
    <row r="217" spans="1:8" x14ac:dyDescent="0.3">
      <c r="A217" s="1"/>
      <c r="B217" s="1"/>
      <c r="C217" s="124"/>
      <c r="D217" s="1"/>
      <c r="E217" s="124"/>
      <c r="F217" s="1"/>
      <c r="G217" s="214"/>
      <c r="H217" s="1"/>
    </row>
    <row r="218" spans="1:8" x14ac:dyDescent="0.3">
      <c r="A218" s="1"/>
      <c r="B218" s="1"/>
      <c r="C218" s="124"/>
      <c r="D218" s="1"/>
      <c r="E218" s="124"/>
      <c r="F218" s="1"/>
      <c r="G218" s="214"/>
      <c r="H218" s="1"/>
    </row>
    <row r="219" spans="1:8" x14ac:dyDescent="0.3">
      <c r="A219" s="1"/>
      <c r="B219" s="1"/>
      <c r="C219" s="124"/>
      <c r="D219" s="1"/>
      <c r="E219" s="124"/>
      <c r="F219" s="1"/>
      <c r="G219" s="214"/>
      <c r="H219" s="1"/>
    </row>
    <row r="220" spans="1:8" x14ac:dyDescent="0.3">
      <c r="A220" s="1"/>
      <c r="B220" s="1"/>
      <c r="C220" s="124"/>
      <c r="D220" s="1"/>
      <c r="E220" s="124"/>
      <c r="F220" s="1"/>
      <c r="G220" s="214"/>
      <c r="H220" s="1"/>
    </row>
    <row r="221" spans="1:8" x14ac:dyDescent="0.3">
      <c r="A221" s="1"/>
      <c r="B221" s="1"/>
      <c r="C221" s="124"/>
      <c r="D221" s="1"/>
      <c r="E221" s="124"/>
      <c r="F221" s="1"/>
      <c r="G221" s="214"/>
      <c r="H221" s="1"/>
    </row>
    <row r="222" spans="1:8" x14ac:dyDescent="0.3">
      <c r="A222" s="1"/>
      <c r="B222" s="1"/>
      <c r="C222" s="124"/>
      <c r="D222" s="1"/>
      <c r="E222" s="124"/>
      <c r="F222" s="1"/>
      <c r="G222" s="214"/>
      <c r="H222" s="1"/>
    </row>
    <row r="223" spans="1:8" x14ac:dyDescent="0.3">
      <c r="A223" s="1"/>
      <c r="B223" s="1"/>
      <c r="C223" s="124"/>
      <c r="D223" s="1"/>
      <c r="E223" s="124"/>
      <c r="F223" s="1"/>
      <c r="G223" s="214"/>
      <c r="H223" s="1"/>
    </row>
    <row r="224" spans="1:8" x14ac:dyDescent="0.3">
      <c r="A224" s="1"/>
      <c r="B224" s="1"/>
      <c r="C224" s="124"/>
      <c r="D224" s="1"/>
      <c r="E224" s="124"/>
      <c r="F224" s="1"/>
      <c r="G224" s="214"/>
      <c r="H224" s="1"/>
    </row>
    <row r="225" spans="1:8" x14ac:dyDescent="0.3">
      <c r="A225" s="1"/>
      <c r="B225" s="1"/>
      <c r="C225" s="124"/>
      <c r="D225" s="1"/>
      <c r="E225" s="124"/>
      <c r="F225" s="1"/>
      <c r="G225" s="214"/>
      <c r="H225" s="1"/>
    </row>
    <row r="226" spans="1:8" x14ac:dyDescent="0.3">
      <c r="A226" s="1"/>
      <c r="B226" s="1"/>
      <c r="C226" s="124"/>
      <c r="D226" s="1"/>
      <c r="E226" s="124"/>
      <c r="F226" s="1"/>
      <c r="G226" s="214"/>
      <c r="H226" s="1"/>
    </row>
    <row r="227" spans="1:8" x14ac:dyDescent="0.3">
      <c r="A227" s="1"/>
      <c r="B227" s="1"/>
      <c r="C227" s="124"/>
      <c r="D227" s="1"/>
      <c r="E227" s="124"/>
      <c r="F227" s="1"/>
      <c r="G227" s="214"/>
      <c r="H227" s="1"/>
    </row>
    <row r="228" spans="1:8" x14ac:dyDescent="0.3">
      <c r="A228" s="1"/>
      <c r="B228" s="1"/>
      <c r="C228" s="124"/>
      <c r="D228" s="1"/>
      <c r="E228" s="124"/>
      <c r="F228" s="1"/>
      <c r="G228" s="214"/>
      <c r="H228" s="1"/>
    </row>
    <row r="229" spans="1:8" x14ac:dyDescent="0.3">
      <c r="A229" s="1"/>
      <c r="B229" s="1"/>
      <c r="C229" s="124"/>
      <c r="D229" s="1"/>
      <c r="E229" s="124"/>
      <c r="F229" s="1"/>
      <c r="G229" s="214"/>
      <c r="H229" s="1"/>
    </row>
    <row r="230" spans="1:8" x14ac:dyDescent="0.3">
      <c r="A230" s="1"/>
      <c r="B230" s="1"/>
      <c r="C230" s="124"/>
      <c r="D230" s="1"/>
      <c r="E230" s="124"/>
      <c r="F230" s="1"/>
      <c r="G230" s="214"/>
      <c r="H230" s="1"/>
    </row>
    <row r="231" spans="1:8" x14ac:dyDescent="0.3">
      <c r="A231" s="1"/>
      <c r="B231" s="1"/>
      <c r="C231" s="124"/>
      <c r="D231" s="1"/>
      <c r="E231" s="124"/>
      <c r="F231" s="1"/>
      <c r="G231" s="214"/>
      <c r="H231" s="1"/>
    </row>
    <row r="232" spans="1:8" x14ac:dyDescent="0.3">
      <c r="A232" s="1"/>
      <c r="B232" s="1"/>
      <c r="C232" s="124"/>
      <c r="D232" s="1"/>
      <c r="E232" s="124"/>
      <c r="F232" s="1"/>
      <c r="G232" s="214"/>
      <c r="H232" s="1"/>
    </row>
    <row r="233" spans="1:8" x14ac:dyDescent="0.3">
      <c r="A233" s="1"/>
      <c r="B233" s="1"/>
      <c r="C233" s="124"/>
      <c r="D233" s="1"/>
      <c r="E233" s="124"/>
      <c r="F233" s="1"/>
      <c r="G233" s="214"/>
      <c r="H233" s="1"/>
    </row>
    <row r="234" spans="1:8" x14ac:dyDescent="0.3">
      <c r="A234" s="1"/>
      <c r="B234" s="1"/>
      <c r="C234" s="124"/>
      <c r="D234" s="1"/>
      <c r="E234" s="124"/>
      <c r="F234" s="1"/>
      <c r="G234" s="214"/>
      <c r="H234" s="1"/>
    </row>
    <row r="235" spans="1:8" x14ac:dyDescent="0.3">
      <c r="A235" s="1"/>
      <c r="B235" s="1"/>
      <c r="C235" s="124"/>
      <c r="D235" s="1"/>
      <c r="E235" s="124"/>
      <c r="F235" s="1"/>
      <c r="G235" s="214"/>
      <c r="H235" s="1"/>
    </row>
    <row r="236" spans="1:8" x14ac:dyDescent="0.3">
      <c r="A236" s="1"/>
      <c r="B236" s="1"/>
      <c r="C236" s="124"/>
      <c r="D236" s="1"/>
      <c r="E236" s="124"/>
      <c r="F236" s="1"/>
      <c r="G236" s="214"/>
      <c r="H236" s="1"/>
    </row>
    <row r="237" spans="1:8" x14ac:dyDescent="0.3">
      <c r="A237" s="1"/>
      <c r="B237" s="1"/>
      <c r="C237" s="124"/>
      <c r="D237" s="1"/>
      <c r="E237" s="124"/>
      <c r="F237" s="1"/>
      <c r="G237" s="214"/>
      <c r="H237" s="1"/>
    </row>
    <row r="238" spans="1:8" x14ac:dyDescent="0.3">
      <c r="A238" s="1"/>
      <c r="B238" s="1"/>
      <c r="C238" s="124"/>
      <c r="D238" s="1"/>
      <c r="E238" s="124"/>
      <c r="F238" s="1"/>
      <c r="G238" s="214"/>
      <c r="H238" s="1"/>
    </row>
    <row r="239" spans="1:8" x14ac:dyDescent="0.3">
      <c r="A239" s="1"/>
      <c r="B239" s="1"/>
      <c r="C239" s="124"/>
      <c r="D239" s="1"/>
      <c r="E239" s="124"/>
      <c r="F239" s="1"/>
      <c r="G239" s="214"/>
      <c r="H239" s="1"/>
    </row>
    <row r="240" spans="1:8" x14ac:dyDescent="0.3">
      <c r="A240" s="1"/>
      <c r="B240" s="1"/>
      <c r="C240" s="124"/>
      <c r="D240" s="1"/>
      <c r="E240" s="124"/>
      <c r="F240" s="1"/>
      <c r="G240" s="214"/>
      <c r="H240" s="1"/>
    </row>
    <row r="241" spans="1:8" x14ac:dyDescent="0.3">
      <c r="A241" s="1"/>
      <c r="B241" s="1"/>
      <c r="C241" s="124"/>
      <c r="D241" s="1"/>
      <c r="E241" s="124"/>
      <c r="F241" s="1"/>
      <c r="G241" s="214"/>
      <c r="H241" s="1"/>
    </row>
    <row r="242" spans="1:8" x14ac:dyDescent="0.3">
      <c r="A242" s="1"/>
      <c r="B242" s="1"/>
      <c r="C242" s="124"/>
      <c r="D242" s="1"/>
      <c r="E242" s="124"/>
      <c r="F242" s="1"/>
      <c r="G242" s="214"/>
      <c r="H242" s="1"/>
    </row>
    <row r="243" spans="1:8" x14ac:dyDescent="0.3">
      <c r="A243" s="1"/>
      <c r="B243" s="1"/>
      <c r="C243" s="124"/>
      <c r="D243" s="1"/>
      <c r="E243" s="124"/>
      <c r="F243" s="1"/>
      <c r="G243" s="214"/>
      <c r="H243" s="1"/>
    </row>
    <row r="244" spans="1:8" x14ac:dyDescent="0.3">
      <c r="A244" s="1"/>
      <c r="B244" s="1"/>
      <c r="C244" s="124"/>
      <c r="D244" s="1"/>
      <c r="E244" s="124"/>
      <c r="F244" s="1"/>
      <c r="G244" s="214"/>
      <c r="H244" s="1"/>
    </row>
    <row r="245" spans="1:8" x14ac:dyDescent="0.3">
      <c r="A245" s="1"/>
      <c r="B245" s="1"/>
      <c r="C245" s="124"/>
      <c r="D245" s="1"/>
      <c r="E245" s="124"/>
      <c r="F245" s="1"/>
      <c r="G245" s="214"/>
      <c r="H245" s="1"/>
    </row>
    <row r="246" spans="1:8" x14ac:dyDescent="0.3">
      <c r="A246" s="1"/>
      <c r="B246" s="1"/>
      <c r="C246" s="124"/>
      <c r="D246" s="1"/>
      <c r="E246" s="124"/>
      <c r="F246" s="1"/>
      <c r="G246" s="214"/>
      <c r="H246" s="1"/>
    </row>
    <row r="247" spans="1:8" x14ac:dyDescent="0.3">
      <c r="A247" s="1"/>
      <c r="B247" s="1"/>
      <c r="C247" s="124"/>
      <c r="D247" s="1"/>
      <c r="E247" s="124"/>
      <c r="F247" s="1"/>
      <c r="G247" s="214"/>
      <c r="H247" s="1"/>
    </row>
    <row r="248" spans="1:8" x14ac:dyDescent="0.3">
      <c r="A248" s="1"/>
      <c r="B248" s="1"/>
      <c r="C248" s="124"/>
      <c r="D248" s="1"/>
      <c r="E248" s="124"/>
      <c r="F248" s="1"/>
      <c r="G248" s="214"/>
      <c r="H248" s="1"/>
    </row>
    <row r="249" spans="1:8" x14ac:dyDescent="0.3">
      <c r="A249" s="1"/>
      <c r="B249" s="1"/>
      <c r="C249" s="124"/>
      <c r="D249" s="1"/>
      <c r="E249" s="124"/>
      <c r="F249" s="1"/>
      <c r="G249" s="214"/>
      <c r="H249" s="1"/>
    </row>
    <row r="250" spans="1:8" x14ac:dyDescent="0.3">
      <c r="A250" s="1"/>
      <c r="B250" s="1"/>
      <c r="C250" s="124"/>
      <c r="D250" s="1"/>
      <c r="E250" s="124"/>
      <c r="F250" s="1"/>
      <c r="G250" s="214"/>
      <c r="H250" s="1"/>
    </row>
    <row r="251" spans="1:8" x14ac:dyDescent="0.3">
      <c r="A251" s="1"/>
      <c r="B251" s="1"/>
      <c r="C251" s="124"/>
      <c r="D251" s="1"/>
      <c r="E251" s="124"/>
      <c r="F251" s="1"/>
      <c r="G251" s="214"/>
      <c r="H251" s="1"/>
    </row>
    <row r="252" spans="1:8" x14ac:dyDescent="0.3">
      <c r="A252" s="1"/>
      <c r="B252" s="1"/>
      <c r="C252" s="124"/>
      <c r="D252" s="1"/>
      <c r="E252" s="124"/>
      <c r="F252" s="1"/>
      <c r="G252" s="214"/>
      <c r="H252" s="1"/>
    </row>
    <row r="253" spans="1:8" x14ac:dyDescent="0.3">
      <c r="A253" s="1"/>
      <c r="B253" s="1"/>
      <c r="C253" s="124"/>
      <c r="D253" s="1"/>
      <c r="E253" s="124"/>
      <c r="F253" s="1"/>
      <c r="G253" s="214"/>
      <c r="H253" s="1"/>
    </row>
    <row r="254" spans="1:8" x14ac:dyDescent="0.3">
      <c r="A254" s="1"/>
      <c r="B254" s="1"/>
      <c r="C254" s="124"/>
      <c r="D254" s="1"/>
      <c r="E254" s="124"/>
      <c r="F254" s="1"/>
      <c r="G254" s="214"/>
      <c r="H254" s="1"/>
    </row>
    <row r="255" spans="1:8" x14ac:dyDescent="0.3">
      <c r="A255" s="1"/>
      <c r="B255" s="1"/>
      <c r="C255" s="124"/>
      <c r="D255" s="1"/>
      <c r="E255" s="124"/>
      <c r="F255" s="1"/>
      <c r="G255" s="214"/>
      <c r="H255" s="1"/>
    </row>
    <row r="256" spans="1:8" x14ac:dyDescent="0.3">
      <c r="A256" s="1"/>
      <c r="B256" s="1"/>
      <c r="C256" s="124"/>
      <c r="D256" s="1"/>
      <c r="E256" s="124"/>
      <c r="F256" s="1"/>
      <c r="G256" s="214"/>
      <c r="H256" s="1"/>
    </row>
    <row r="257" spans="1:8" x14ac:dyDescent="0.3">
      <c r="A257" s="1"/>
      <c r="B257" s="1"/>
      <c r="C257" s="124"/>
      <c r="D257" s="1"/>
      <c r="E257" s="124"/>
      <c r="F257" s="1"/>
      <c r="G257" s="214"/>
      <c r="H257" s="1"/>
    </row>
    <row r="258" spans="1:8" x14ac:dyDescent="0.3">
      <c r="A258" s="1"/>
      <c r="B258" s="1"/>
      <c r="C258" s="124"/>
      <c r="D258" s="1"/>
      <c r="E258" s="124"/>
      <c r="F258" s="1"/>
      <c r="G258" s="214"/>
      <c r="H258" s="1"/>
    </row>
    <row r="259" spans="1:8" x14ac:dyDescent="0.3">
      <c r="A259" s="1"/>
      <c r="B259" s="1"/>
      <c r="C259" s="124"/>
      <c r="D259" s="1"/>
      <c r="E259" s="124"/>
      <c r="F259" s="1"/>
      <c r="G259" s="214"/>
      <c r="H259" s="1"/>
    </row>
    <row r="260" spans="1:8" x14ac:dyDescent="0.3">
      <c r="A260" s="1"/>
      <c r="B260" s="1"/>
      <c r="C260" s="124"/>
      <c r="D260" s="1"/>
      <c r="E260" s="124"/>
      <c r="F260" s="1"/>
      <c r="G260" s="214"/>
      <c r="H260" s="1"/>
    </row>
    <row r="261" spans="1:8" x14ac:dyDescent="0.3">
      <c r="A261" s="1"/>
      <c r="B261" s="1"/>
      <c r="C261" s="124"/>
      <c r="D261" s="1"/>
      <c r="E261" s="124"/>
      <c r="F261" s="1"/>
      <c r="G261" s="214"/>
      <c r="H261" s="1"/>
    </row>
    <row r="262" spans="1:8" x14ac:dyDescent="0.3">
      <c r="A262" s="1"/>
      <c r="B262" s="1"/>
      <c r="C262" s="124"/>
      <c r="D262" s="1"/>
      <c r="E262" s="124"/>
      <c r="F262" s="1"/>
      <c r="G262" s="214"/>
      <c r="H262" s="1"/>
    </row>
    <row r="263" spans="1:8" x14ac:dyDescent="0.3">
      <c r="A263" s="1"/>
      <c r="B263" s="1"/>
      <c r="C263" s="124"/>
      <c r="D263" s="1"/>
      <c r="E263" s="124"/>
      <c r="F263" s="1"/>
      <c r="G263" s="214"/>
      <c r="H263" s="1"/>
    </row>
    <row r="264" spans="1:8" x14ac:dyDescent="0.3">
      <c r="A264" s="1"/>
      <c r="B264" s="1"/>
      <c r="C264" s="124"/>
      <c r="D264" s="1"/>
      <c r="E264" s="124"/>
      <c r="F264" s="1"/>
      <c r="G264" s="214"/>
      <c r="H264" s="1"/>
    </row>
    <row r="265" spans="1:8" x14ac:dyDescent="0.3">
      <c r="A265" s="1"/>
      <c r="B265" s="1"/>
      <c r="C265" s="124"/>
      <c r="D265" s="1"/>
      <c r="E265" s="124"/>
      <c r="F265" s="1"/>
      <c r="G265" s="214"/>
      <c r="H265" s="1"/>
    </row>
    <row r="266" spans="1:8" x14ac:dyDescent="0.3">
      <c r="A266" s="1"/>
      <c r="B266" s="1"/>
      <c r="C266" s="124"/>
      <c r="D266" s="1"/>
      <c r="E266" s="124"/>
      <c r="F266" s="1"/>
      <c r="G266" s="214"/>
      <c r="H266" s="1"/>
    </row>
    <row r="267" spans="1:8" x14ac:dyDescent="0.3">
      <c r="A267" s="1"/>
      <c r="B267" s="1"/>
      <c r="C267" s="124"/>
      <c r="D267" s="1"/>
      <c r="E267" s="124"/>
      <c r="F267" s="1"/>
      <c r="G267" s="214"/>
      <c r="H267" s="1"/>
    </row>
    <row r="268" spans="1:8" x14ac:dyDescent="0.3">
      <c r="A268" s="1"/>
      <c r="B268" s="1"/>
      <c r="C268" s="124"/>
      <c r="D268" s="1"/>
      <c r="E268" s="124"/>
      <c r="F268" s="1"/>
      <c r="G268" s="214"/>
      <c r="H268" s="1"/>
    </row>
    <row r="269" spans="1:8" x14ac:dyDescent="0.3">
      <c r="A269" s="1"/>
      <c r="B269" s="1"/>
      <c r="C269" s="124"/>
      <c r="D269" s="1"/>
      <c r="E269" s="124"/>
      <c r="F269" s="1"/>
      <c r="G269" s="214"/>
      <c r="H269" s="1"/>
    </row>
    <row r="270" spans="1:8" x14ac:dyDescent="0.3">
      <c r="A270" s="1"/>
      <c r="B270" s="1"/>
      <c r="C270" s="124"/>
      <c r="D270" s="1"/>
      <c r="E270" s="124"/>
      <c r="F270" s="1"/>
      <c r="G270" s="214"/>
      <c r="H270" s="1"/>
    </row>
    <row r="271" spans="1:8" x14ac:dyDescent="0.3">
      <c r="A271" s="1"/>
      <c r="B271" s="1"/>
      <c r="C271" s="124"/>
      <c r="D271" s="1"/>
      <c r="E271" s="124"/>
      <c r="F271" s="1"/>
      <c r="G271" s="214"/>
      <c r="H271" s="1"/>
    </row>
    <row r="272" spans="1:8" x14ac:dyDescent="0.3">
      <c r="A272" s="1"/>
      <c r="B272" s="1"/>
      <c r="C272" s="124"/>
      <c r="D272" s="1"/>
      <c r="E272" s="124"/>
      <c r="F272" s="1"/>
      <c r="G272" s="214"/>
      <c r="H272" s="1"/>
    </row>
    <row r="273" spans="1:8" x14ac:dyDescent="0.3">
      <c r="A273" s="1"/>
      <c r="B273" s="1"/>
      <c r="C273" s="124"/>
      <c r="D273" s="1"/>
      <c r="E273" s="124"/>
      <c r="F273" s="1"/>
      <c r="G273" s="214"/>
      <c r="H273" s="1"/>
    </row>
    <row r="274" spans="1:8" x14ac:dyDescent="0.3">
      <c r="A274" s="1"/>
      <c r="B274" s="1"/>
      <c r="C274" s="124"/>
      <c r="D274" s="1"/>
      <c r="E274" s="124"/>
      <c r="F274" s="1"/>
      <c r="G274" s="214"/>
      <c r="H274" s="1"/>
    </row>
    <row r="275" spans="1:8" x14ac:dyDescent="0.3">
      <c r="A275" s="1"/>
      <c r="B275" s="1"/>
      <c r="C275" s="124"/>
      <c r="D275" s="1"/>
      <c r="E275" s="124"/>
      <c r="F275" s="1"/>
      <c r="G275" s="214"/>
      <c r="H275" s="1"/>
    </row>
    <row r="276" spans="1:8" x14ac:dyDescent="0.3">
      <c r="A276" s="1"/>
      <c r="B276" s="1"/>
      <c r="C276" s="124"/>
      <c r="D276" s="1"/>
      <c r="E276" s="124"/>
      <c r="F276" s="1"/>
      <c r="G276" s="214"/>
      <c r="H276" s="1"/>
    </row>
    <row r="277" spans="1:8" x14ac:dyDescent="0.3">
      <c r="A277" s="1"/>
      <c r="B277" s="1"/>
      <c r="C277" s="124"/>
      <c r="D277" s="1"/>
      <c r="E277" s="124"/>
      <c r="F277" s="1"/>
      <c r="G277" s="214"/>
      <c r="H277" s="1"/>
    </row>
    <row r="278" spans="1:8" x14ac:dyDescent="0.3">
      <c r="A278" s="1"/>
      <c r="B278" s="1"/>
      <c r="C278" s="124"/>
      <c r="D278" s="1"/>
      <c r="E278" s="124"/>
      <c r="F278" s="1"/>
      <c r="G278" s="214"/>
      <c r="H278" s="1"/>
    </row>
    <row r="279" spans="1:8" x14ac:dyDescent="0.3">
      <c r="A279" s="1"/>
      <c r="B279" s="1"/>
      <c r="C279" s="124"/>
      <c r="D279" s="1"/>
      <c r="E279" s="124"/>
      <c r="F279" s="1"/>
      <c r="G279" s="214"/>
      <c r="H279" s="1"/>
    </row>
    <row r="280" spans="1:8" x14ac:dyDescent="0.3">
      <c r="A280" s="1"/>
      <c r="B280" s="1"/>
      <c r="C280" s="124"/>
      <c r="D280" s="1"/>
      <c r="E280" s="124"/>
      <c r="F280" s="1"/>
      <c r="G280" s="214"/>
      <c r="H280" s="1"/>
    </row>
    <row r="281" spans="1:8" x14ac:dyDescent="0.3">
      <c r="A281" s="1"/>
      <c r="B281" s="1"/>
      <c r="C281" s="124"/>
      <c r="D281" s="1"/>
      <c r="E281" s="124"/>
      <c r="F281" s="1"/>
      <c r="G281" s="214"/>
      <c r="H281" s="1"/>
    </row>
    <row r="282" spans="1:8" x14ac:dyDescent="0.3">
      <c r="A282" s="1"/>
      <c r="B282" s="1"/>
      <c r="C282" s="124"/>
      <c r="D282" s="1"/>
      <c r="E282" s="124"/>
      <c r="F282" s="1"/>
      <c r="G282" s="214"/>
      <c r="H282" s="1"/>
    </row>
    <row r="283" spans="1:8" x14ac:dyDescent="0.3">
      <c r="A283" s="1"/>
      <c r="B283" s="1"/>
      <c r="C283" s="124"/>
      <c r="D283" s="1"/>
      <c r="E283" s="124"/>
      <c r="F283" s="1"/>
      <c r="G283" s="214"/>
      <c r="H283" s="1"/>
    </row>
    <row r="284" spans="1:8" x14ac:dyDescent="0.3">
      <c r="A284" s="1"/>
      <c r="B284" s="1"/>
      <c r="C284" s="124"/>
      <c r="D284" s="1"/>
      <c r="E284" s="124"/>
      <c r="F284" s="1"/>
      <c r="G284" s="214"/>
      <c r="H284" s="1"/>
    </row>
    <row r="285" spans="1:8" x14ac:dyDescent="0.3">
      <c r="A285" s="1"/>
      <c r="B285" s="1"/>
      <c r="C285" s="124"/>
      <c r="D285" s="1"/>
      <c r="E285" s="124"/>
      <c r="F285" s="1"/>
      <c r="G285" s="214"/>
      <c r="H285" s="1"/>
    </row>
    <row r="286" spans="1:8" x14ac:dyDescent="0.3">
      <c r="A286" s="1"/>
      <c r="B286" s="1"/>
      <c r="C286" s="124"/>
      <c r="D286" s="1"/>
      <c r="E286" s="124"/>
      <c r="F286" s="1"/>
      <c r="G286" s="214"/>
      <c r="H286" s="1"/>
    </row>
    <row r="287" spans="1:8" x14ac:dyDescent="0.3">
      <c r="A287" s="1"/>
      <c r="B287" s="1"/>
      <c r="C287" s="124"/>
      <c r="D287" s="1"/>
      <c r="E287" s="124"/>
      <c r="F287" s="1"/>
      <c r="G287" s="214"/>
      <c r="H287" s="1"/>
    </row>
    <row r="288" spans="1:8" x14ac:dyDescent="0.3">
      <c r="A288" s="1"/>
      <c r="B288" s="1"/>
      <c r="C288" s="124"/>
      <c r="D288" s="1"/>
      <c r="E288" s="124"/>
      <c r="F288" s="1"/>
      <c r="G288" s="214"/>
      <c r="H288" s="1"/>
    </row>
    <row r="289" spans="1:8" x14ac:dyDescent="0.3">
      <c r="A289" s="1"/>
      <c r="B289" s="1"/>
      <c r="C289" s="124"/>
      <c r="D289" s="1"/>
      <c r="E289" s="124"/>
      <c r="F289" s="1"/>
      <c r="G289" s="214"/>
      <c r="H289" s="1"/>
    </row>
    <row r="290" spans="1:8" x14ac:dyDescent="0.3">
      <c r="A290" s="1"/>
      <c r="B290" s="1"/>
      <c r="C290" s="124"/>
      <c r="D290" s="1"/>
      <c r="E290" s="124"/>
      <c r="F290" s="1"/>
      <c r="G290" s="214"/>
      <c r="H290" s="1"/>
    </row>
    <row r="291" spans="1:8" x14ac:dyDescent="0.3">
      <c r="A291" s="1"/>
      <c r="B291" s="1"/>
      <c r="C291" s="124"/>
      <c r="D291" s="1"/>
      <c r="E291" s="124"/>
      <c r="F291" s="1"/>
      <c r="G291" s="214"/>
      <c r="H291" s="1"/>
    </row>
    <row r="292" spans="1:8" x14ac:dyDescent="0.3">
      <c r="A292" s="1"/>
      <c r="B292" s="1"/>
      <c r="C292" s="124"/>
      <c r="D292" s="1"/>
      <c r="E292" s="124"/>
      <c r="F292" s="1"/>
      <c r="G292" s="214"/>
      <c r="H292" s="1"/>
    </row>
    <row r="293" spans="1:8" x14ac:dyDescent="0.3">
      <c r="A293" s="1"/>
      <c r="B293" s="1"/>
      <c r="C293" s="124"/>
      <c r="D293" s="1"/>
      <c r="E293" s="124"/>
      <c r="F293" s="1"/>
      <c r="G293" s="214"/>
      <c r="H293" s="1"/>
    </row>
    <row r="294" spans="1:8" x14ac:dyDescent="0.3">
      <c r="A294" s="1"/>
      <c r="B294" s="1"/>
      <c r="C294" s="124"/>
      <c r="D294" s="1"/>
      <c r="E294" s="124"/>
      <c r="F294" s="1"/>
      <c r="G294" s="214"/>
      <c r="H294" s="1"/>
    </row>
    <row r="295" spans="1:8" x14ac:dyDescent="0.3">
      <c r="A295" s="1"/>
      <c r="B295" s="1"/>
      <c r="C295" s="124"/>
      <c r="D295" s="1"/>
      <c r="E295" s="124"/>
      <c r="F295" s="1"/>
      <c r="G295" s="214"/>
      <c r="H295" s="1"/>
    </row>
    <row r="296" spans="1:8" x14ac:dyDescent="0.3">
      <c r="A296" s="1"/>
      <c r="B296" s="1"/>
      <c r="C296" s="124"/>
      <c r="D296" s="1"/>
      <c r="E296" s="124"/>
      <c r="F296" s="1"/>
      <c r="G296" s="214"/>
      <c r="H296" s="1"/>
    </row>
    <row r="297" spans="1:8" x14ac:dyDescent="0.3">
      <c r="A297" s="1"/>
      <c r="B297" s="1"/>
      <c r="C297" s="124"/>
      <c r="D297" s="1"/>
      <c r="E297" s="124"/>
      <c r="F297" s="1"/>
      <c r="G297" s="214"/>
      <c r="H297" s="1"/>
    </row>
    <row r="298" spans="1:8" x14ac:dyDescent="0.3">
      <c r="A298" s="1"/>
      <c r="B298" s="1"/>
      <c r="C298" s="124"/>
      <c r="D298" s="1"/>
      <c r="E298" s="124"/>
      <c r="F298" s="1"/>
      <c r="G298" s="214"/>
      <c r="H298" s="1"/>
    </row>
    <row r="299" spans="1:8" x14ac:dyDescent="0.3">
      <c r="A299" s="1"/>
      <c r="B299" s="1"/>
      <c r="C299" s="124"/>
      <c r="D299" s="1"/>
      <c r="E299" s="124"/>
      <c r="F299" s="1"/>
      <c r="G299" s="214"/>
      <c r="H299" s="1"/>
    </row>
    <row r="300" spans="1:8" x14ac:dyDescent="0.3">
      <c r="A300" s="1"/>
      <c r="B300" s="1"/>
      <c r="C300" s="124"/>
      <c r="D300" s="1"/>
      <c r="E300" s="124"/>
      <c r="F300" s="1"/>
      <c r="G300" s="214"/>
      <c r="H300" s="1"/>
    </row>
    <row r="301" spans="1:8" x14ac:dyDescent="0.3">
      <c r="A301" s="1"/>
      <c r="B301" s="1"/>
      <c r="C301" s="124"/>
      <c r="D301" s="1"/>
      <c r="E301" s="124"/>
      <c r="F301" s="1"/>
      <c r="G301" s="214"/>
      <c r="H301" s="1"/>
    </row>
    <row r="302" spans="1:8" x14ac:dyDescent="0.3">
      <c r="A302" s="1"/>
      <c r="B302" s="1"/>
      <c r="C302" s="124"/>
      <c r="D302" s="1"/>
      <c r="E302" s="124"/>
      <c r="F302" s="1"/>
      <c r="G302" s="214"/>
      <c r="H302" s="1"/>
    </row>
    <row r="303" spans="1:8" x14ac:dyDescent="0.3">
      <c r="A303" s="1"/>
      <c r="B303" s="1"/>
      <c r="C303" s="124"/>
      <c r="D303" s="1"/>
      <c r="E303" s="124"/>
      <c r="F303" s="1"/>
      <c r="G303" s="214"/>
      <c r="H303" s="1"/>
    </row>
    <row r="304" spans="1:8" x14ac:dyDescent="0.3">
      <c r="A304" s="1"/>
      <c r="B304" s="1"/>
      <c r="C304" s="124"/>
      <c r="D304" s="1"/>
      <c r="E304" s="124"/>
      <c r="F304" s="1"/>
      <c r="G304" s="214"/>
      <c r="H304" s="1"/>
    </row>
    <row r="305" spans="1:8" x14ac:dyDescent="0.3">
      <c r="A305" s="1"/>
      <c r="B305" s="1"/>
      <c r="C305" s="124"/>
      <c r="D305" s="1"/>
      <c r="E305" s="124"/>
      <c r="F305" s="1"/>
      <c r="G305" s="214"/>
      <c r="H305" s="1"/>
    </row>
    <row r="306" spans="1:8" x14ac:dyDescent="0.3">
      <c r="A306" s="1"/>
      <c r="B306" s="1"/>
      <c r="C306" s="124"/>
      <c r="D306" s="1"/>
      <c r="E306" s="124"/>
      <c r="F306" s="1"/>
      <c r="G306" s="214"/>
      <c r="H306" s="1"/>
    </row>
    <row r="307" spans="1:8" x14ac:dyDescent="0.3">
      <c r="A307" s="1"/>
      <c r="B307" s="1"/>
      <c r="C307" s="124"/>
      <c r="D307" s="1"/>
      <c r="E307" s="124"/>
      <c r="F307" s="1"/>
      <c r="G307" s="214"/>
      <c r="H307" s="1"/>
    </row>
    <row r="308" spans="1:8" x14ac:dyDescent="0.3">
      <c r="A308" s="1"/>
      <c r="B308" s="1"/>
      <c r="C308" s="124"/>
      <c r="D308" s="1"/>
      <c r="E308" s="124"/>
      <c r="F308" s="1"/>
      <c r="G308" s="214"/>
      <c r="H308" s="1"/>
    </row>
    <row r="309" spans="1:8" x14ac:dyDescent="0.3">
      <c r="A309" s="1"/>
      <c r="B309" s="1"/>
      <c r="C309" s="124"/>
      <c r="D309" s="1"/>
      <c r="E309" s="124"/>
      <c r="F309" s="1"/>
      <c r="G309" s="214"/>
      <c r="H309" s="1"/>
    </row>
    <row r="310" spans="1:8" x14ac:dyDescent="0.3">
      <c r="A310" s="1"/>
      <c r="B310" s="1"/>
      <c r="C310" s="124"/>
      <c r="D310" s="1"/>
      <c r="E310" s="124"/>
      <c r="F310" s="1"/>
      <c r="G310" s="214"/>
      <c r="H310" s="1"/>
    </row>
    <row r="311" spans="1:8" x14ac:dyDescent="0.3">
      <c r="A311" s="1"/>
      <c r="B311" s="1"/>
      <c r="C311" s="124"/>
      <c r="D311" s="1"/>
      <c r="E311" s="124"/>
      <c r="F311" s="1"/>
      <c r="G311" s="214"/>
      <c r="H311" s="1"/>
    </row>
    <row r="312" spans="1:8" x14ac:dyDescent="0.3">
      <c r="A312" s="1"/>
      <c r="B312" s="1"/>
      <c r="C312" s="124"/>
      <c r="D312" s="1"/>
      <c r="E312" s="124"/>
      <c r="F312" s="1"/>
      <c r="G312" s="214"/>
      <c r="H312" s="1"/>
    </row>
    <row r="313" spans="1:8" x14ac:dyDescent="0.3">
      <c r="A313" s="1"/>
      <c r="B313" s="1"/>
      <c r="C313" s="124"/>
      <c r="D313" s="1"/>
      <c r="E313" s="124"/>
      <c r="F313" s="1"/>
      <c r="G313" s="214"/>
      <c r="H313" s="1"/>
    </row>
    <row r="314" spans="1:8" x14ac:dyDescent="0.3">
      <c r="A314" s="1"/>
      <c r="B314" s="1"/>
      <c r="C314" s="124"/>
      <c r="D314" s="1"/>
      <c r="E314" s="124"/>
      <c r="F314" s="1"/>
      <c r="G314" s="214"/>
      <c r="H314" s="1"/>
    </row>
    <row r="315" spans="1:8" x14ac:dyDescent="0.3">
      <c r="A315" s="1"/>
      <c r="B315" s="1"/>
      <c r="C315" s="124"/>
      <c r="D315" s="1"/>
      <c r="E315" s="124"/>
      <c r="F315" s="1"/>
      <c r="G315" s="214"/>
      <c r="H315" s="1"/>
    </row>
    <row r="316" spans="1:8" x14ac:dyDescent="0.3">
      <c r="A316" s="1"/>
      <c r="B316" s="1"/>
      <c r="C316" s="124"/>
      <c r="D316" s="1"/>
      <c r="E316" s="124"/>
      <c r="F316" s="1"/>
      <c r="G316" s="214"/>
      <c r="H316" s="1"/>
    </row>
    <row r="317" spans="1:8" x14ac:dyDescent="0.3">
      <c r="A317" s="1"/>
      <c r="B317" s="1"/>
      <c r="C317" s="124"/>
      <c r="D317" s="1"/>
      <c r="E317" s="124"/>
      <c r="F317" s="1"/>
      <c r="G317" s="214"/>
      <c r="H317" s="1"/>
    </row>
    <row r="318" spans="1:8" x14ac:dyDescent="0.3">
      <c r="A318" s="1"/>
      <c r="B318" s="1"/>
      <c r="C318" s="124"/>
      <c r="D318" s="1"/>
      <c r="E318" s="124"/>
      <c r="F318" s="1"/>
      <c r="G318" s="214"/>
      <c r="H318" s="1"/>
    </row>
    <row r="319" spans="1:8" x14ac:dyDescent="0.3">
      <c r="A319" s="1"/>
      <c r="B319" s="1"/>
      <c r="C319" s="124"/>
      <c r="D319" s="1"/>
      <c r="E319" s="124"/>
      <c r="F319" s="1"/>
      <c r="G319" s="214"/>
      <c r="H319" s="1"/>
    </row>
    <row r="320" spans="1:8" x14ac:dyDescent="0.3">
      <c r="A320" s="1"/>
      <c r="B320" s="1"/>
      <c r="C320" s="124"/>
      <c r="D320" s="1"/>
      <c r="E320" s="124"/>
      <c r="F320" s="1"/>
      <c r="G320" s="214"/>
      <c r="H320" s="1"/>
    </row>
    <row r="321" spans="1:8" x14ac:dyDescent="0.3">
      <c r="A321" s="1"/>
      <c r="B321" s="1"/>
      <c r="C321" s="124"/>
      <c r="D321" s="1"/>
      <c r="E321" s="124"/>
      <c r="F321" s="1"/>
      <c r="G321" s="214"/>
      <c r="H321" s="1"/>
    </row>
    <row r="322" spans="1:8" x14ac:dyDescent="0.3">
      <c r="A322" s="1"/>
      <c r="B322" s="1"/>
      <c r="C322" s="124"/>
      <c r="D322" s="1"/>
      <c r="E322" s="124"/>
      <c r="F322" s="1"/>
      <c r="G322" s="214"/>
      <c r="H322" s="1"/>
    </row>
    <row r="323" spans="1:8" x14ac:dyDescent="0.3">
      <c r="A323" s="1"/>
      <c r="B323" s="1"/>
      <c r="C323" s="124"/>
      <c r="D323" s="1"/>
      <c r="E323" s="124"/>
      <c r="F323" s="1"/>
      <c r="G323" s="214"/>
      <c r="H323" s="1"/>
    </row>
    <row r="324" spans="1:8" x14ac:dyDescent="0.3">
      <c r="A324" s="1"/>
      <c r="B324" s="1"/>
      <c r="C324" s="124"/>
      <c r="D324" s="1"/>
      <c r="E324" s="124"/>
      <c r="F324" s="1"/>
      <c r="G324" s="214"/>
      <c r="H324" s="1"/>
    </row>
    <row r="325" spans="1:8" x14ac:dyDescent="0.3">
      <c r="A325" s="1"/>
      <c r="B325" s="1"/>
      <c r="C325" s="124"/>
      <c r="D325" s="1"/>
      <c r="E325" s="124"/>
      <c r="F325" s="1"/>
      <c r="G325" s="214"/>
      <c r="H325" s="1"/>
    </row>
    <row r="326" spans="1:8" x14ac:dyDescent="0.3">
      <c r="A326" s="1"/>
      <c r="B326" s="1"/>
      <c r="C326" s="124"/>
      <c r="D326" s="1"/>
      <c r="E326" s="124"/>
      <c r="F326" s="1"/>
      <c r="G326" s="214"/>
      <c r="H326" s="1"/>
    </row>
    <row r="327" spans="1:8" x14ac:dyDescent="0.3">
      <c r="A327" s="1"/>
      <c r="B327" s="1"/>
      <c r="C327" s="124"/>
      <c r="D327" s="1"/>
      <c r="E327" s="124"/>
      <c r="F327" s="1"/>
      <c r="G327" s="214"/>
      <c r="H327" s="1"/>
    </row>
    <row r="328" spans="1:8" x14ac:dyDescent="0.3">
      <c r="A328" s="1"/>
      <c r="B328" s="1"/>
      <c r="C328" s="124"/>
      <c r="D328" s="1"/>
      <c r="E328" s="124"/>
      <c r="F328" s="1"/>
      <c r="G328" s="214"/>
      <c r="H328" s="1"/>
    </row>
    <row r="329" spans="1:8" x14ac:dyDescent="0.3">
      <c r="A329" s="1"/>
      <c r="B329" s="1"/>
      <c r="C329" s="124"/>
      <c r="D329" s="1"/>
      <c r="E329" s="124"/>
      <c r="F329" s="1"/>
      <c r="G329" s="214"/>
      <c r="H329" s="1"/>
    </row>
    <row r="330" spans="1:8" x14ac:dyDescent="0.3">
      <c r="A330" s="1"/>
      <c r="B330" s="1"/>
      <c r="C330" s="124"/>
      <c r="D330" s="1"/>
      <c r="E330" s="124"/>
      <c r="F330" s="1"/>
      <c r="G330" s="214"/>
      <c r="H330" s="1"/>
    </row>
    <row r="331" spans="1:8" x14ac:dyDescent="0.3">
      <c r="A331" s="1"/>
      <c r="B331" s="1"/>
      <c r="C331" s="124"/>
      <c r="D331" s="1"/>
      <c r="E331" s="124"/>
      <c r="F331" s="1"/>
      <c r="G331" s="214"/>
      <c r="H331" s="1"/>
    </row>
    <row r="332" spans="1:8" x14ac:dyDescent="0.3">
      <c r="A332" s="1"/>
      <c r="B332" s="1"/>
      <c r="C332" s="124"/>
      <c r="D332" s="1"/>
      <c r="E332" s="124"/>
      <c r="F332" s="1"/>
      <c r="G332" s="214"/>
      <c r="H332" s="1"/>
    </row>
    <row r="333" spans="1:8" x14ac:dyDescent="0.3">
      <c r="A333" s="1"/>
      <c r="B333" s="1"/>
      <c r="C333" s="124"/>
      <c r="D333" s="1"/>
      <c r="E333" s="124"/>
      <c r="F333" s="1"/>
      <c r="G333" s="214"/>
      <c r="H333" s="1"/>
    </row>
    <row r="334" spans="1:8" x14ac:dyDescent="0.3">
      <c r="A334" s="1"/>
      <c r="B334" s="1"/>
      <c r="C334" s="124"/>
      <c r="D334" s="1"/>
      <c r="E334" s="124"/>
      <c r="F334" s="1"/>
      <c r="G334" s="214"/>
      <c r="H334" s="1"/>
    </row>
    <row r="335" spans="1:8" x14ac:dyDescent="0.3">
      <c r="A335" s="1"/>
      <c r="B335" s="1"/>
      <c r="C335" s="124"/>
      <c r="D335" s="1"/>
      <c r="E335" s="124"/>
      <c r="F335" s="1"/>
      <c r="G335" s="214"/>
      <c r="H335" s="1"/>
    </row>
    <row r="336" spans="1:8" x14ac:dyDescent="0.3">
      <c r="A336" s="1"/>
      <c r="B336" s="1"/>
      <c r="C336" s="124"/>
      <c r="D336" s="1"/>
      <c r="E336" s="124"/>
      <c r="F336" s="1"/>
      <c r="G336" s="214"/>
      <c r="H336" s="1"/>
    </row>
    <row r="337" spans="1:8" x14ac:dyDescent="0.3">
      <c r="A337" s="1"/>
      <c r="B337" s="1"/>
      <c r="C337" s="124"/>
      <c r="D337" s="1"/>
      <c r="E337" s="124"/>
      <c r="F337" s="1"/>
      <c r="G337" s="214"/>
      <c r="H337" s="1"/>
    </row>
    <row r="338" spans="1:8" x14ac:dyDescent="0.3">
      <c r="A338" s="1"/>
      <c r="B338" s="1"/>
      <c r="C338" s="124"/>
      <c r="D338" s="1"/>
      <c r="E338" s="124"/>
      <c r="F338" s="1"/>
      <c r="G338" s="214"/>
      <c r="H338" s="1"/>
    </row>
    <row r="339" spans="1:8" x14ac:dyDescent="0.3">
      <c r="A339" s="1"/>
      <c r="B339" s="1"/>
      <c r="C339" s="124"/>
      <c r="D339" s="1"/>
      <c r="E339" s="124"/>
      <c r="F339" s="1"/>
      <c r="G339" s="214"/>
      <c r="H339" s="1"/>
    </row>
    <row r="340" spans="1:8" x14ac:dyDescent="0.3">
      <c r="A340" s="1"/>
      <c r="B340" s="1"/>
      <c r="C340" s="124"/>
      <c r="D340" s="1"/>
      <c r="E340" s="124"/>
      <c r="F340" s="1"/>
      <c r="G340" s="214"/>
      <c r="H340" s="1"/>
    </row>
    <row r="341" spans="1:8" x14ac:dyDescent="0.3">
      <c r="A341" s="1"/>
      <c r="B341" s="1"/>
      <c r="C341" s="124"/>
      <c r="D341" s="1"/>
      <c r="E341" s="124"/>
      <c r="F341" s="1"/>
      <c r="G341" s="214"/>
      <c r="H341" s="1"/>
    </row>
    <row r="342" spans="1:8" x14ac:dyDescent="0.3">
      <c r="A342" s="1"/>
      <c r="B342" s="1"/>
      <c r="C342" s="124"/>
      <c r="D342" s="1"/>
      <c r="E342" s="124"/>
      <c r="F342" s="1"/>
      <c r="G342" s="214"/>
      <c r="H342" s="1"/>
    </row>
    <row r="343" spans="1:8" x14ac:dyDescent="0.3">
      <c r="A343" s="1"/>
      <c r="B343" s="1"/>
      <c r="C343" s="124"/>
      <c r="D343" s="1"/>
      <c r="E343" s="124"/>
      <c r="F343" s="1"/>
      <c r="G343" s="214"/>
      <c r="H343" s="1"/>
    </row>
    <row r="344" spans="1:8" x14ac:dyDescent="0.3">
      <c r="A344" s="1"/>
      <c r="B344" s="1"/>
      <c r="C344" s="124"/>
      <c r="D344" s="1"/>
      <c r="E344" s="124"/>
      <c r="F344" s="1"/>
      <c r="G344" s="214"/>
      <c r="H344" s="1"/>
    </row>
    <row r="345" spans="1:8" x14ac:dyDescent="0.3">
      <c r="A345" s="1"/>
      <c r="B345" s="1"/>
      <c r="C345" s="124"/>
      <c r="D345" s="1"/>
      <c r="E345" s="124"/>
      <c r="F345" s="1"/>
      <c r="G345" s="214"/>
      <c r="H345" s="1"/>
    </row>
    <row r="346" spans="1:8" x14ac:dyDescent="0.3">
      <c r="A346" s="1"/>
      <c r="B346" s="1"/>
      <c r="C346" s="124"/>
      <c r="D346" s="1"/>
      <c r="E346" s="124"/>
      <c r="F346" s="1"/>
      <c r="G346" s="214"/>
      <c r="H346" s="1"/>
    </row>
    <row r="347" spans="1:8" x14ac:dyDescent="0.3">
      <c r="A347" s="1"/>
      <c r="B347" s="1"/>
      <c r="C347" s="124"/>
      <c r="D347" s="1"/>
      <c r="E347" s="124"/>
      <c r="F347" s="1"/>
      <c r="G347" s="214"/>
      <c r="H347" s="1"/>
    </row>
    <row r="348" spans="1:8" x14ac:dyDescent="0.3">
      <c r="A348" s="1"/>
      <c r="B348" s="1"/>
      <c r="C348" s="124"/>
      <c r="D348" s="1"/>
      <c r="E348" s="124"/>
      <c r="F348" s="1"/>
      <c r="G348" s="214"/>
      <c r="H348" s="1"/>
    </row>
    <row r="349" spans="1:8" x14ac:dyDescent="0.3">
      <c r="A349" s="1"/>
      <c r="B349" s="1"/>
      <c r="C349" s="124"/>
      <c r="D349" s="1"/>
      <c r="E349" s="124"/>
      <c r="F349" s="1"/>
      <c r="G349" s="214"/>
      <c r="H349" s="1"/>
    </row>
    <row r="350" spans="1:8" x14ac:dyDescent="0.3">
      <c r="A350" s="1"/>
      <c r="B350" s="1"/>
      <c r="C350" s="124"/>
      <c r="D350" s="1"/>
      <c r="E350" s="124"/>
      <c r="F350" s="1"/>
      <c r="G350" s="214"/>
      <c r="H350" s="1"/>
    </row>
    <row r="351" spans="1:8" x14ac:dyDescent="0.3">
      <c r="A351" s="1"/>
      <c r="B351" s="1"/>
      <c r="C351" s="124"/>
      <c r="D351" s="1"/>
      <c r="E351" s="124"/>
      <c r="F351" s="1"/>
      <c r="G351" s="214"/>
      <c r="H351" s="1"/>
    </row>
    <row r="352" spans="1:8" x14ac:dyDescent="0.3">
      <c r="A352" s="1"/>
      <c r="B352" s="1"/>
      <c r="C352" s="124"/>
      <c r="D352" s="1"/>
      <c r="E352" s="124"/>
      <c r="F352" s="1"/>
      <c r="G352" s="214"/>
      <c r="H352" s="1"/>
    </row>
    <row r="353" spans="1:8" x14ac:dyDescent="0.3">
      <c r="A353" s="1"/>
      <c r="B353" s="1"/>
      <c r="C353" s="124"/>
      <c r="D353" s="1"/>
      <c r="E353" s="124"/>
      <c r="F353" s="1"/>
      <c r="G353" s="214"/>
      <c r="H353" s="1"/>
    </row>
    <row r="354" spans="1:8" x14ac:dyDescent="0.3">
      <c r="A354" s="1"/>
      <c r="B354" s="1"/>
      <c r="C354" s="124"/>
      <c r="D354" s="1"/>
      <c r="E354" s="124"/>
      <c r="F354" s="1"/>
      <c r="G354" s="214"/>
      <c r="H354" s="1"/>
    </row>
    <row r="355" spans="1:8" x14ac:dyDescent="0.3">
      <c r="A355" s="1"/>
      <c r="B355" s="1"/>
      <c r="C355" s="124"/>
      <c r="D355" s="1"/>
      <c r="E355" s="124"/>
      <c r="F355" s="1"/>
      <c r="G355" s="214"/>
      <c r="H355" s="1"/>
    </row>
    <row r="356" spans="1:8" x14ac:dyDescent="0.3">
      <c r="A356" s="1"/>
      <c r="B356" s="1"/>
      <c r="C356" s="124"/>
      <c r="D356" s="1"/>
      <c r="E356" s="124"/>
      <c r="F356" s="1"/>
      <c r="G356" s="214"/>
      <c r="H356" s="1"/>
    </row>
    <row r="357" spans="1:8" x14ac:dyDescent="0.3">
      <c r="A357" s="1"/>
      <c r="B357" s="1"/>
      <c r="C357" s="124"/>
      <c r="D357" s="1"/>
      <c r="E357" s="124"/>
      <c r="F357" s="1"/>
      <c r="G357" s="214"/>
      <c r="H357" s="1"/>
    </row>
    <row r="358" spans="1:8" x14ac:dyDescent="0.3">
      <c r="A358" s="1"/>
      <c r="B358" s="1"/>
      <c r="C358" s="124"/>
      <c r="D358" s="1"/>
      <c r="E358" s="124"/>
      <c r="F358" s="1"/>
      <c r="G358" s="214"/>
      <c r="H358" s="1"/>
    </row>
    <row r="359" spans="1:8" x14ac:dyDescent="0.3">
      <c r="A359" s="1"/>
      <c r="B359" s="1"/>
      <c r="C359" s="124"/>
      <c r="D359" s="1"/>
      <c r="E359" s="124"/>
      <c r="F359" s="1"/>
      <c r="G359" s="214"/>
      <c r="H359" s="1"/>
    </row>
    <row r="360" spans="1:8" x14ac:dyDescent="0.3">
      <c r="A360" s="1"/>
      <c r="B360" s="1"/>
      <c r="C360" s="124"/>
      <c r="D360" s="1"/>
      <c r="E360" s="124"/>
      <c r="F360" s="1"/>
      <c r="G360" s="214"/>
      <c r="H360" s="1"/>
    </row>
    <row r="361" spans="1:8" x14ac:dyDescent="0.3">
      <c r="A361" s="1"/>
      <c r="B361" s="1"/>
      <c r="C361" s="124"/>
      <c r="D361" s="1"/>
      <c r="E361" s="124"/>
      <c r="F361" s="1"/>
      <c r="G361" s="214"/>
      <c r="H361" s="1"/>
    </row>
    <row r="362" spans="1:8" x14ac:dyDescent="0.3">
      <c r="A362" s="1"/>
      <c r="B362" s="1"/>
      <c r="C362" s="124"/>
      <c r="D362" s="1"/>
      <c r="E362" s="124"/>
      <c r="F362" s="1"/>
      <c r="G362" s="214"/>
      <c r="H362" s="1"/>
    </row>
    <row r="363" spans="1:8" x14ac:dyDescent="0.3">
      <c r="A363" s="1"/>
      <c r="B363" s="1"/>
      <c r="C363" s="124"/>
      <c r="D363" s="1"/>
      <c r="E363" s="124"/>
      <c r="F363" s="1"/>
      <c r="G363" s="214"/>
      <c r="H363" s="1"/>
    </row>
    <row r="364" spans="1:8" x14ac:dyDescent="0.3">
      <c r="A364" s="1"/>
      <c r="B364" s="1"/>
      <c r="C364" s="124"/>
      <c r="D364" s="1"/>
      <c r="E364" s="124"/>
      <c r="F364" s="1"/>
      <c r="G364" s="214"/>
      <c r="H364" s="1"/>
    </row>
    <row r="365" spans="1:8" x14ac:dyDescent="0.3">
      <c r="A365" s="1"/>
      <c r="B365" s="1"/>
      <c r="C365" s="124"/>
      <c r="D365" s="1"/>
      <c r="E365" s="124"/>
      <c r="F365" s="1"/>
      <c r="G365" s="214"/>
      <c r="H365" s="1"/>
    </row>
    <row r="366" spans="1:8" x14ac:dyDescent="0.3">
      <c r="A366" s="1"/>
      <c r="B366" s="1"/>
      <c r="C366" s="124"/>
      <c r="D366" s="1"/>
      <c r="E366" s="124"/>
      <c r="F366" s="1"/>
      <c r="G366" s="214"/>
      <c r="H366" s="1"/>
    </row>
    <row r="367" spans="1:8" x14ac:dyDescent="0.3">
      <c r="A367" s="1"/>
      <c r="B367" s="1"/>
      <c r="C367" s="124"/>
      <c r="D367" s="1"/>
      <c r="E367" s="124"/>
      <c r="F367" s="1"/>
      <c r="G367" s="214"/>
      <c r="H367" s="1"/>
    </row>
    <row r="368" spans="1:8" x14ac:dyDescent="0.3">
      <c r="A368" s="1"/>
      <c r="B368" s="1"/>
      <c r="C368" s="124"/>
      <c r="D368" s="1"/>
      <c r="E368" s="124"/>
      <c r="F368" s="1"/>
      <c r="G368" s="214"/>
      <c r="H368" s="1"/>
    </row>
    <row r="369" spans="1:8" x14ac:dyDescent="0.3">
      <c r="A369" s="1"/>
      <c r="B369" s="1"/>
      <c r="C369" s="124"/>
      <c r="D369" s="1"/>
      <c r="E369" s="124"/>
      <c r="F369" s="1"/>
      <c r="G369" s="214"/>
      <c r="H369" s="1"/>
    </row>
    <row r="370" spans="1:8" x14ac:dyDescent="0.3">
      <c r="A370" s="1"/>
      <c r="B370" s="1"/>
      <c r="C370" s="124"/>
      <c r="D370" s="1"/>
      <c r="E370" s="124"/>
      <c r="F370" s="1"/>
      <c r="G370" s="214"/>
      <c r="H370" s="1"/>
    </row>
    <row r="371" spans="1:8" x14ac:dyDescent="0.3">
      <c r="A371" s="1"/>
      <c r="B371" s="1"/>
      <c r="C371" s="124"/>
      <c r="D371" s="1"/>
      <c r="E371" s="124"/>
      <c r="F371" s="1"/>
      <c r="G371" s="214"/>
      <c r="H371" s="1"/>
    </row>
    <row r="372" spans="1:8" x14ac:dyDescent="0.3">
      <c r="A372" s="1"/>
      <c r="B372" s="1"/>
      <c r="C372" s="124"/>
      <c r="D372" s="1"/>
      <c r="E372" s="124"/>
      <c r="F372" s="1"/>
      <c r="G372" s="214"/>
      <c r="H372" s="1"/>
    </row>
    <row r="373" spans="1:8" x14ac:dyDescent="0.3">
      <c r="A373" s="1"/>
      <c r="B373" s="1"/>
      <c r="C373" s="124"/>
      <c r="D373" s="1"/>
      <c r="E373" s="124"/>
      <c r="F373" s="1"/>
      <c r="G373" s="214"/>
      <c r="H373" s="1"/>
    </row>
    <row r="374" spans="1:8" x14ac:dyDescent="0.3">
      <c r="A374" s="1"/>
      <c r="B374" s="1"/>
      <c r="C374" s="124"/>
      <c r="D374" s="1"/>
      <c r="E374" s="124"/>
      <c r="F374" s="1"/>
      <c r="G374" s="214"/>
      <c r="H374" s="1"/>
    </row>
    <row r="375" spans="1:8" x14ac:dyDescent="0.3">
      <c r="A375" s="1"/>
      <c r="B375" s="1"/>
      <c r="C375" s="124"/>
      <c r="D375" s="1"/>
      <c r="E375" s="124"/>
      <c r="F375" s="1"/>
      <c r="G375" s="214"/>
      <c r="H375" s="1"/>
    </row>
    <row r="376" spans="1:8" x14ac:dyDescent="0.3">
      <c r="A376" s="1"/>
      <c r="B376" s="1"/>
      <c r="C376" s="124"/>
      <c r="D376" s="1"/>
      <c r="E376" s="124"/>
      <c r="F376" s="1"/>
      <c r="G376" s="214"/>
      <c r="H376" s="1"/>
    </row>
    <row r="377" spans="1:8" x14ac:dyDescent="0.3">
      <c r="A377" s="1"/>
      <c r="B377" s="1"/>
      <c r="C377" s="124"/>
      <c r="D377" s="1"/>
      <c r="E377" s="124"/>
      <c r="F377" s="1"/>
      <c r="G377" s="214"/>
      <c r="H377" s="1"/>
    </row>
    <row r="378" spans="1:8" x14ac:dyDescent="0.3">
      <c r="A378" s="1"/>
      <c r="B378" s="1"/>
      <c r="C378" s="124"/>
      <c r="D378" s="1"/>
      <c r="E378" s="124"/>
      <c r="F378" s="1"/>
      <c r="G378" s="214"/>
      <c r="H378" s="1"/>
    </row>
    <row r="379" spans="1:8" x14ac:dyDescent="0.3">
      <c r="A379" s="1"/>
      <c r="B379" s="1"/>
      <c r="C379" s="124"/>
      <c r="D379" s="1"/>
      <c r="E379" s="124"/>
      <c r="F379" s="1"/>
      <c r="G379" s="214"/>
      <c r="H379" s="1"/>
    </row>
    <row r="380" spans="1:8" x14ac:dyDescent="0.3">
      <c r="A380" s="1"/>
      <c r="B380" s="1"/>
      <c r="C380" s="124"/>
      <c r="D380" s="1"/>
      <c r="E380" s="124"/>
      <c r="F380" s="1"/>
      <c r="G380" s="214"/>
      <c r="H380" s="1"/>
    </row>
    <row r="381" spans="1:8" x14ac:dyDescent="0.3">
      <c r="A381" s="1"/>
      <c r="B381" s="1"/>
      <c r="C381" s="124"/>
      <c r="D381" s="1"/>
      <c r="E381" s="124"/>
      <c r="F381" s="1"/>
      <c r="G381" s="214"/>
      <c r="H381" s="1"/>
    </row>
    <row r="382" spans="1:8" x14ac:dyDescent="0.3">
      <c r="A382" s="1"/>
      <c r="B382" s="1"/>
      <c r="C382" s="124"/>
      <c r="D382" s="1"/>
      <c r="E382" s="124"/>
      <c r="F382" s="1"/>
      <c r="G382" s="214"/>
      <c r="H382" s="1"/>
    </row>
    <row r="383" spans="1:8" x14ac:dyDescent="0.3">
      <c r="A383" s="1"/>
      <c r="B383" s="1"/>
      <c r="C383" s="124"/>
      <c r="D383" s="1"/>
      <c r="E383" s="124"/>
      <c r="F383" s="1"/>
      <c r="G383" s="214"/>
      <c r="H383" s="1"/>
    </row>
    <row r="384" spans="1:8" x14ac:dyDescent="0.3">
      <c r="A384" s="1"/>
      <c r="B384" s="1"/>
      <c r="C384" s="124"/>
      <c r="D384" s="1"/>
      <c r="E384" s="124"/>
      <c r="F384" s="1"/>
      <c r="G384" s="214"/>
      <c r="H384" s="1"/>
    </row>
    <row r="385" spans="1:8" x14ac:dyDescent="0.3">
      <c r="A385" s="1"/>
      <c r="B385" s="1"/>
      <c r="C385" s="124"/>
      <c r="D385" s="1"/>
      <c r="E385" s="124"/>
      <c r="F385" s="1"/>
      <c r="G385" s="214"/>
      <c r="H385" s="1"/>
    </row>
    <row r="386" spans="1:8" x14ac:dyDescent="0.3">
      <c r="A386" s="1"/>
      <c r="B386" s="1"/>
      <c r="C386" s="124"/>
      <c r="D386" s="1"/>
      <c r="E386" s="124"/>
      <c r="F386" s="1"/>
      <c r="G386" s="214"/>
      <c r="H386" s="1"/>
    </row>
    <row r="387" spans="1:8" x14ac:dyDescent="0.3">
      <c r="A387" s="1"/>
      <c r="B387" s="1"/>
      <c r="C387" s="124"/>
      <c r="D387" s="1"/>
      <c r="E387" s="124"/>
      <c r="F387" s="1"/>
      <c r="G387" s="214"/>
      <c r="H387" s="1"/>
    </row>
    <row r="388" spans="1:8" x14ac:dyDescent="0.3">
      <c r="A388" s="1"/>
      <c r="B388" s="1"/>
      <c r="C388" s="124"/>
      <c r="D388" s="1"/>
      <c r="E388" s="124"/>
      <c r="F388" s="1"/>
      <c r="G388" s="214"/>
      <c r="H388" s="1"/>
    </row>
    <row r="389" spans="1:8" x14ac:dyDescent="0.3">
      <c r="A389" s="1"/>
      <c r="B389" s="1"/>
      <c r="C389" s="124"/>
      <c r="D389" s="1"/>
      <c r="E389" s="124"/>
      <c r="F389" s="1"/>
      <c r="G389" s="214"/>
      <c r="H389" s="1"/>
    </row>
    <row r="390" spans="1:8" x14ac:dyDescent="0.3">
      <c r="A390" s="1"/>
      <c r="B390" s="1"/>
      <c r="C390" s="124"/>
      <c r="D390" s="1"/>
      <c r="E390" s="124"/>
      <c r="F390" s="1"/>
      <c r="G390" s="214"/>
      <c r="H390" s="1"/>
    </row>
    <row r="391" spans="1:8" x14ac:dyDescent="0.3">
      <c r="A391" s="1"/>
      <c r="B391" s="1"/>
      <c r="C391" s="124"/>
      <c r="D391" s="1"/>
      <c r="E391" s="124"/>
      <c r="F391" s="1"/>
      <c r="G391" s="214"/>
      <c r="H391" s="1"/>
    </row>
    <row r="392" spans="1:8" x14ac:dyDescent="0.3">
      <c r="A392" s="1"/>
      <c r="B392" s="1"/>
      <c r="C392" s="124"/>
      <c r="D392" s="1"/>
      <c r="E392" s="124"/>
      <c r="F392" s="1"/>
      <c r="G392" s="214"/>
      <c r="H392" s="1"/>
    </row>
    <row r="393" spans="1:8" x14ac:dyDescent="0.3">
      <c r="A393" s="1"/>
      <c r="B393" s="1"/>
      <c r="C393" s="124"/>
      <c r="D393" s="1"/>
      <c r="E393" s="124"/>
      <c r="F393" s="1"/>
      <c r="G393" s="214"/>
      <c r="H393" s="1"/>
    </row>
    <row r="394" spans="1:8" x14ac:dyDescent="0.3">
      <c r="A394" s="1"/>
      <c r="B394" s="1"/>
      <c r="C394" s="124"/>
      <c r="D394" s="1"/>
      <c r="E394" s="124"/>
      <c r="F394" s="1"/>
      <c r="G394" s="214"/>
      <c r="H394" s="1"/>
    </row>
    <row r="395" spans="1:8" x14ac:dyDescent="0.3">
      <c r="A395" s="1"/>
      <c r="B395" s="1"/>
      <c r="C395" s="124"/>
      <c r="D395" s="1"/>
      <c r="E395" s="124"/>
      <c r="F395" s="1"/>
      <c r="G395" s="214"/>
      <c r="H395" s="1"/>
    </row>
    <row r="396" spans="1:8" x14ac:dyDescent="0.3">
      <c r="A396" s="1"/>
      <c r="B396" s="1"/>
      <c r="C396" s="124"/>
      <c r="D396" s="1"/>
      <c r="E396" s="124"/>
      <c r="F396" s="1"/>
      <c r="G396" s="214"/>
      <c r="H396" s="1"/>
    </row>
    <row r="397" spans="1:8" x14ac:dyDescent="0.3">
      <c r="A397" s="1"/>
      <c r="B397" s="1"/>
      <c r="C397" s="124"/>
      <c r="D397" s="1"/>
      <c r="E397" s="124"/>
      <c r="F397" s="1"/>
      <c r="G397" s="214"/>
      <c r="H397" s="1"/>
    </row>
    <row r="398" spans="1:8" x14ac:dyDescent="0.3">
      <c r="A398" s="1"/>
      <c r="B398" s="1"/>
      <c r="C398" s="124"/>
      <c r="D398" s="1"/>
      <c r="E398" s="124"/>
      <c r="F398" s="1"/>
      <c r="G398" s="214"/>
      <c r="H398" s="1"/>
    </row>
    <row r="399" spans="1:8" x14ac:dyDescent="0.3">
      <c r="A399" s="1"/>
      <c r="B399" s="1"/>
      <c r="C399" s="124"/>
      <c r="D399" s="1"/>
      <c r="E399" s="124"/>
      <c r="F399" s="1"/>
      <c r="G399" s="214"/>
      <c r="H399" s="1"/>
    </row>
    <row r="400" spans="1:8" x14ac:dyDescent="0.3">
      <c r="A400" s="1"/>
      <c r="B400" s="1"/>
      <c r="C400" s="124"/>
      <c r="D400" s="1"/>
      <c r="E400" s="124"/>
      <c r="F400" s="1"/>
      <c r="G400" s="214"/>
      <c r="H400" s="1"/>
    </row>
    <row r="401" spans="1:8" x14ac:dyDescent="0.3">
      <c r="A401" s="1"/>
      <c r="B401" s="1"/>
      <c r="C401" s="124"/>
      <c r="D401" s="1"/>
      <c r="E401" s="124"/>
      <c r="F401" s="1"/>
      <c r="G401" s="214"/>
      <c r="H401" s="1"/>
    </row>
    <row r="402" spans="1:8" x14ac:dyDescent="0.3">
      <c r="A402" s="1"/>
      <c r="B402" s="1"/>
      <c r="C402" s="124"/>
      <c r="D402" s="1"/>
      <c r="E402" s="124"/>
      <c r="F402" s="1"/>
      <c r="G402" s="214"/>
      <c r="H402" s="1"/>
    </row>
    <row r="403" spans="1:8" x14ac:dyDescent="0.3">
      <c r="A403" s="1"/>
      <c r="B403" s="1"/>
      <c r="C403" s="124"/>
      <c r="D403" s="1"/>
      <c r="E403" s="124"/>
      <c r="F403" s="1"/>
      <c r="G403" s="214"/>
      <c r="H403" s="1"/>
    </row>
    <row r="404" spans="1:8" x14ac:dyDescent="0.3">
      <c r="A404" s="1"/>
      <c r="B404" s="1"/>
      <c r="C404" s="124"/>
      <c r="D404" s="1"/>
      <c r="E404" s="124"/>
      <c r="F404" s="1"/>
      <c r="G404" s="214"/>
      <c r="H404" s="1"/>
    </row>
    <row r="405" spans="1:8" x14ac:dyDescent="0.3">
      <c r="A405" s="1"/>
      <c r="B405" s="1"/>
      <c r="C405" s="124"/>
      <c r="D405" s="1"/>
      <c r="E405" s="124"/>
      <c r="F405" s="1"/>
      <c r="G405" s="214"/>
      <c r="H405" s="1"/>
    </row>
    <row r="406" spans="1:8" x14ac:dyDescent="0.3">
      <c r="A406" s="1"/>
      <c r="B406" s="1"/>
      <c r="C406" s="124"/>
      <c r="D406" s="1"/>
      <c r="E406" s="124"/>
      <c r="F406" s="1"/>
      <c r="G406" s="214"/>
      <c r="H406" s="1"/>
    </row>
    <row r="407" spans="1:8" x14ac:dyDescent="0.3">
      <c r="A407" s="1"/>
      <c r="B407" s="1"/>
      <c r="C407" s="124"/>
      <c r="D407" s="1"/>
      <c r="E407" s="124"/>
      <c r="F407" s="1"/>
      <c r="G407" s="214"/>
      <c r="H407" s="1"/>
    </row>
    <row r="408" spans="1:8" x14ac:dyDescent="0.3">
      <c r="A408" s="1"/>
      <c r="B408" s="1"/>
      <c r="C408" s="124"/>
      <c r="D408" s="1"/>
      <c r="E408" s="124"/>
      <c r="F408" s="1"/>
      <c r="G408" s="214"/>
      <c r="H408" s="1"/>
    </row>
    <row r="409" spans="1:8" x14ac:dyDescent="0.3">
      <c r="A409" s="1"/>
      <c r="B409" s="1"/>
      <c r="C409" s="124"/>
      <c r="D409" s="1"/>
      <c r="E409" s="124"/>
      <c r="F409" s="1"/>
      <c r="G409" s="214"/>
      <c r="H409" s="1"/>
    </row>
    <row r="410" spans="1:8" x14ac:dyDescent="0.3">
      <c r="A410" s="1"/>
      <c r="B410" s="1"/>
      <c r="C410" s="124"/>
      <c r="D410" s="1"/>
      <c r="E410" s="124"/>
      <c r="F410" s="1"/>
      <c r="G410" s="214"/>
      <c r="H410" s="1"/>
    </row>
    <row r="411" spans="1:8" x14ac:dyDescent="0.3">
      <c r="A411" s="1"/>
      <c r="B411" s="1"/>
      <c r="C411" s="124"/>
      <c r="D411" s="1"/>
      <c r="E411" s="124"/>
      <c r="F411" s="1"/>
      <c r="G411" s="214"/>
      <c r="H411" s="1"/>
    </row>
    <row r="412" spans="1:8" x14ac:dyDescent="0.3">
      <c r="A412" s="1"/>
      <c r="H412" s="1"/>
    </row>
    <row r="413" spans="1:8" x14ac:dyDescent="0.3">
      <c r="A413" s="1"/>
      <c r="H413" s="1"/>
    </row>
    <row r="414" spans="1:8" x14ac:dyDescent="0.3">
      <c r="A414" s="1"/>
      <c r="H414" s="1"/>
    </row>
    <row r="415" spans="1:8" x14ac:dyDescent="0.3">
      <c r="A415" s="1"/>
      <c r="H415" s="1"/>
    </row>
    <row r="416" spans="1:8" x14ac:dyDescent="0.3">
      <c r="A416" s="1"/>
      <c r="H416" s="1"/>
    </row>
    <row r="417" spans="1:8" x14ac:dyDescent="0.3">
      <c r="A417" s="1"/>
      <c r="H417" s="1"/>
    </row>
    <row r="418" spans="1:8" x14ac:dyDescent="0.3">
      <c r="A418" s="1"/>
      <c r="H418" s="1"/>
    </row>
    <row r="419" spans="1:8" x14ac:dyDescent="0.3">
      <c r="A419" s="1"/>
      <c r="H419" s="1"/>
    </row>
    <row r="420" spans="1:8" x14ac:dyDescent="0.3">
      <c r="A420" s="1"/>
      <c r="H420" s="1"/>
    </row>
    <row r="421" spans="1:8" x14ac:dyDescent="0.3">
      <c r="A421" s="1"/>
      <c r="H421" s="1"/>
    </row>
    <row r="422" spans="1:8" x14ac:dyDescent="0.3">
      <c r="A422" s="1"/>
      <c r="H422" s="1"/>
    </row>
    <row r="423" spans="1:8" x14ac:dyDescent="0.3">
      <c r="A423" s="1"/>
      <c r="H423" s="1"/>
    </row>
    <row r="424" spans="1:8" x14ac:dyDescent="0.3">
      <c r="A424" s="1"/>
      <c r="H424" s="1"/>
    </row>
    <row r="425" spans="1:8" x14ac:dyDescent="0.3">
      <c r="A425" s="1"/>
      <c r="H425" s="1"/>
    </row>
    <row r="426" spans="1:8" x14ac:dyDescent="0.3">
      <c r="A426" s="1"/>
      <c r="H426" s="1"/>
    </row>
    <row r="427" spans="1:8" x14ac:dyDescent="0.3">
      <c r="A427" s="1"/>
      <c r="H427" s="1"/>
    </row>
    <row r="428" spans="1:8" x14ac:dyDescent="0.3">
      <c r="A428" s="1"/>
      <c r="H428" s="1"/>
    </row>
    <row r="429" spans="1:8" x14ac:dyDescent="0.3">
      <c r="A429" s="1"/>
      <c r="H429" s="1"/>
    </row>
    <row r="430" spans="1:8" x14ac:dyDescent="0.3">
      <c r="A430" s="1"/>
      <c r="H430" s="1"/>
    </row>
    <row r="431" spans="1:8" x14ac:dyDescent="0.3">
      <c r="A431" s="1"/>
      <c r="H431" s="1"/>
    </row>
    <row r="432" spans="1:8" x14ac:dyDescent="0.3">
      <c r="A432" s="1"/>
      <c r="H432" s="1"/>
    </row>
    <row r="433" spans="1:8" x14ac:dyDescent="0.3">
      <c r="A433" s="1"/>
      <c r="H433" s="1"/>
    </row>
    <row r="434" spans="1:8" x14ac:dyDescent="0.3">
      <c r="A434" s="1"/>
      <c r="H434" s="1"/>
    </row>
    <row r="435" spans="1:8" x14ac:dyDescent="0.3">
      <c r="A435" s="1"/>
      <c r="H435" s="1"/>
    </row>
    <row r="436" spans="1:8" x14ac:dyDescent="0.3">
      <c r="A436" s="1"/>
      <c r="H436" s="1"/>
    </row>
    <row r="437" spans="1:8" x14ac:dyDescent="0.3">
      <c r="A437" s="1"/>
      <c r="H437" s="1"/>
    </row>
    <row r="438" spans="1:8" x14ac:dyDescent="0.3">
      <c r="A438" s="1"/>
      <c r="H438" s="1"/>
    </row>
    <row r="439" spans="1:8" x14ac:dyDescent="0.3">
      <c r="A439" s="1"/>
      <c r="H439" s="1"/>
    </row>
    <row r="440" spans="1:8" x14ac:dyDescent="0.3">
      <c r="A440" s="1"/>
      <c r="H440" s="1"/>
    </row>
    <row r="441" spans="1:8" x14ac:dyDescent="0.3">
      <c r="A441" s="1"/>
      <c r="H441" s="1"/>
    </row>
    <row r="442" spans="1:8" x14ac:dyDescent="0.3">
      <c r="A442" s="1"/>
      <c r="H442" s="1"/>
    </row>
    <row r="443" spans="1:8" x14ac:dyDescent="0.3">
      <c r="A443" s="1"/>
      <c r="H443" s="1"/>
    </row>
    <row r="444" spans="1:8" x14ac:dyDescent="0.3">
      <c r="A444" s="1"/>
      <c r="H444" s="1"/>
    </row>
    <row r="445" spans="1:8" x14ac:dyDescent="0.3">
      <c r="A445" s="1"/>
      <c r="H445" s="1"/>
    </row>
    <row r="446" spans="1:8" x14ac:dyDescent="0.3">
      <c r="A446" s="1"/>
      <c r="H446" s="1"/>
    </row>
  </sheetData>
  <mergeCells count="76">
    <mergeCell ref="B89:F89"/>
    <mergeCell ref="B99:F99"/>
    <mergeCell ref="B90:F90"/>
    <mergeCell ref="B92:E92"/>
    <mergeCell ref="B93:E93"/>
    <mergeCell ref="B97:F97"/>
    <mergeCell ref="B98:F98"/>
    <mergeCell ref="J68:M68"/>
    <mergeCell ref="J64:O64"/>
    <mergeCell ref="B81:G81"/>
    <mergeCell ref="B84:F84"/>
    <mergeCell ref="B87:F87"/>
    <mergeCell ref="B68:F68"/>
    <mergeCell ref="B69:F69"/>
    <mergeCell ref="B70:F70"/>
    <mergeCell ref="B71:F71"/>
    <mergeCell ref="B72:F72"/>
    <mergeCell ref="B73:F73"/>
    <mergeCell ref="J70:M70"/>
    <mergeCell ref="B74:F74"/>
    <mergeCell ref="J80:L80"/>
    <mergeCell ref="J81:N81"/>
    <mergeCell ref="J50:N50"/>
    <mergeCell ref="J56:O56"/>
    <mergeCell ref="B61:F61"/>
    <mergeCell ref="B63:G63"/>
    <mergeCell ref="J67:M67"/>
    <mergeCell ref="J51:N51"/>
    <mergeCell ref="B51:F51"/>
    <mergeCell ref="J52:N52"/>
    <mergeCell ref="B52:F52"/>
    <mergeCell ref="E53:F53"/>
    <mergeCell ref="B67:F67"/>
    <mergeCell ref="J65:M65"/>
    <mergeCell ref="B64:F64"/>
    <mergeCell ref="J66:M66"/>
    <mergeCell ref="B65:F65"/>
    <mergeCell ref="B66:F66"/>
    <mergeCell ref="J47:O47"/>
    <mergeCell ref="B48:F48"/>
    <mergeCell ref="B49:D49"/>
    <mergeCell ref="E49:F49"/>
    <mergeCell ref="B46:F46"/>
    <mergeCell ref="B47:F47"/>
    <mergeCell ref="J48:N48"/>
    <mergeCell ref="J49:N49"/>
    <mergeCell ref="A1:H1"/>
    <mergeCell ref="A2:H2"/>
    <mergeCell ref="B5:G5"/>
    <mergeCell ref="C9:E9"/>
    <mergeCell ref="K9:M9"/>
    <mergeCell ref="B23:F23"/>
    <mergeCell ref="B24:F24"/>
    <mergeCell ref="E26:F26"/>
    <mergeCell ref="M28:N28"/>
    <mergeCell ref="B19:G19"/>
    <mergeCell ref="J19:O19"/>
    <mergeCell ref="B25:F25"/>
    <mergeCell ref="B21:F21"/>
    <mergeCell ref="B22:F22"/>
    <mergeCell ref="N6:O10"/>
    <mergeCell ref="B30:F30"/>
    <mergeCell ref="B45:F45"/>
    <mergeCell ref="J32:N32"/>
    <mergeCell ref="B37:F37"/>
    <mergeCell ref="B41:F41"/>
    <mergeCell ref="B42:F42"/>
    <mergeCell ref="B43:F43"/>
    <mergeCell ref="B44:F44"/>
    <mergeCell ref="B31:F31"/>
    <mergeCell ref="B32:F32"/>
    <mergeCell ref="E33:F33"/>
    <mergeCell ref="J33:N33"/>
    <mergeCell ref="B38:F38"/>
    <mergeCell ref="E39:F39"/>
    <mergeCell ref="J45:N45"/>
  </mergeCells>
  <hyperlinks>
    <hyperlink ref="Q54" location="Intrastat!J62" display="Intrastat!J62"/>
    <hyperlink ref="P21" location="VC!J50" display="VC!J50"/>
    <hyperlink ref="H22" location="Intrastat!J21" display="Intrastat!J21"/>
    <hyperlink ref="H37" location="Intrastat!J21" display="Intrastat!J21"/>
    <hyperlink ref="P57" location="Intrastat!J21" display="Intrastat!J21"/>
    <hyperlink ref="P62" location="Intrastat!J21" display="Intrastat!J21"/>
  </hyperlinks>
  <pageMargins left="0" right="0" top="0" bottom="0" header="0.51181102362204722" footer="0.51181102362204722"/>
  <pageSetup paperSize="9" scale="75" orientation="portrait" r:id="rId1"/>
  <headerFooter alignWithMargins="0"/>
  <rowBreaks count="1" manualBreakCount="1">
    <brk id="62" max="14" man="1"/>
  </rowBreaks>
  <colBreaks count="1" manualBreakCount="1">
    <brk id="8" max="11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19</vt:i4>
      </vt:variant>
    </vt:vector>
  </HeadingPairs>
  <TitlesOfParts>
    <vt:vector size="42" baseType="lpstr">
      <vt:lpstr>Dati Generali</vt:lpstr>
      <vt:lpstr>controllo LIPE</vt:lpstr>
      <vt:lpstr>RIEPILOGO</vt:lpstr>
      <vt:lpstr>Liquidazione annuale</vt:lpstr>
      <vt:lpstr>GENNAIO</vt:lpstr>
      <vt:lpstr>FEBBRAIO</vt:lpstr>
      <vt:lpstr>MARZO</vt:lpstr>
      <vt:lpstr>APRILE</vt:lpstr>
      <vt:lpstr>MAGGIO</vt:lpstr>
      <vt:lpstr>GIUGNO</vt:lpstr>
      <vt:lpstr>LUGLIO</vt:lpstr>
      <vt:lpstr>AGOSTO</vt:lpstr>
      <vt:lpstr>SETTEMBRE</vt:lpstr>
      <vt:lpstr>OTTOBRE</vt:lpstr>
      <vt:lpstr>NOVEMBRE</vt:lpstr>
      <vt:lpstr>DICEMBRE</vt:lpstr>
      <vt:lpstr>VQ</vt:lpstr>
      <vt:lpstr>VC</vt:lpstr>
      <vt:lpstr>Intrastat</vt:lpstr>
      <vt:lpstr>1 Trimestre</vt:lpstr>
      <vt:lpstr>2 Trimestre</vt:lpstr>
      <vt:lpstr>3 Trimestre</vt:lpstr>
      <vt:lpstr>4 Trimestre</vt:lpstr>
      <vt:lpstr>'1 Trimestre'!Area_stampa</vt:lpstr>
      <vt:lpstr>'2 Trimestre'!Area_stampa</vt:lpstr>
      <vt:lpstr>'3 Trimestre'!Area_stampa</vt:lpstr>
      <vt:lpstr>'4 Trimestre'!Area_stampa</vt:lpstr>
      <vt:lpstr>AGOSTO!Area_stampa</vt:lpstr>
      <vt:lpstr>APRILE!Area_stampa</vt:lpstr>
      <vt:lpstr>'Dati Generali'!Area_stampa</vt:lpstr>
      <vt:lpstr>DICEMBRE!Area_stampa</vt:lpstr>
      <vt:lpstr>FEBBRAIO!Area_stampa</vt:lpstr>
      <vt:lpstr>GENNAIO!Area_stampa</vt:lpstr>
      <vt:lpstr>GIUGNO!Area_stampa</vt:lpstr>
      <vt:lpstr>'Liquidazione annuale'!Area_stampa</vt:lpstr>
      <vt:lpstr>LUGLIO!Area_stampa</vt:lpstr>
      <vt:lpstr>MAGGIO!Area_stampa</vt:lpstr>
      <vt:lpstr>MARZO!Area_stampa</vt:lpstr>
      <vt:lpstr>NOVEMBRE!Area_stampa</vt:lpstr>
      <vt:lpstr>OTTOBRE!Area_stampa</vt:lpstr>
      <vt:lpstr>RIEPILOGO!Area_stampa</vt:lpstr>
      <vt:lpstr>SETTEMBRE!Area_stampa</vt:lpstr>
    </vt:vector>
  </TitlesOfParts>
  <Company>Studio Dott. Michele Guidotti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Bergonzi</dc:creator>
  <cp:lastModifiedBy>Federico Buschi</cp:lastModifiedBy>
  <cp:lastPrinted>2022-01-19T11:26:26Z</cp:lastPrinted>
  <dcterms:created xsi:type="dcterms:W3CDTF">2002-10-16T09:17:24Z</dcterms:created>
  <dcterms:modified xsi:type="dcterms:W3CDTF">2023-01-24T17:29:20Z</dcterms:modified>
</cp:coreProperties>
</file>